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13" sheetId="1" state="visible" r:id="rId2"/>
    <sheet name="Obliczenia" sheetId="2" state="visible" r:id="rId3"/>
  </sheets>
  <definedNames>
    <definedName function="false" hidden="false" localSheetId="0" name="_xlnm.Print_Area" vbProcedure="false">'413'!$A$4:$M$91</definedName>
    <definedName function="false" hidden="false" localSheetId="0" name="_xlnm.Print_Area" vbProcedure="false">'413'!$A$1:$Q$92</definedName>
    <definedName function="false" hidden="false" localSheetId="0" name="_xlnm.Print_Area_0_0" vbProcedure="false">'413'!$A$4:$M$92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<sst xmlns="http://schemas.openxmlformats.org/spreadsheetml/2006/main" count="416" uniqueCount="225">
  <si>
    <t xml:space="preserve">ZAŁĄCZNIK NR 1 FORMULARZ ASORTYMENTOWO-CENOWY</t>
  </si>
  <si>
    <t xml:space="preserve">Znak: EZ/107/413/23 (114637)</t>
  </si>
  <si>
    <t xml:space="preserve">Lp</t>
  </si>
  <si>
    <t xml:space="preserve">Indeks</t>
  </si>
  <si>
    <t xml:space="preserve">Opis przedmiotu zamówienia</t>
  </si>
  <si>
    <t xml:space="preserve">Nazwa asortymentu</t>
  </si>
  <si>
    <t xml:space="preserve">j.m</t>
  </si>
  <si>
    <t xml:space="preserve">Ilość</t>
  </si>
  <si>
    <t xml:space="preserve">Cena jednostkowa netto</t>
  </si>
  <si>
    <t xml:space="preserve">VAT (%)</t>
  </si>
  <si>
    <t xml:space="preserve">Kwota jednostkowa VAT</t>
  </si>
  <si>
    <t xml:space="preserve">Cena jednostkowa brutto</t>
  </si>
  <si>
    <t xml:space="preserve">Wartość netto</t>
  </si>
  <si>
    <t xml:space="preserve">Kwota VAT</t>
  </si>
  <si>
    <t xml:space="preserve">Wartość brutto </t>
  </si>
  <si>
    <t xml:space="preserve">firma</t>
  </si>
  <si>
    <t xml:space="preserve">Producent</t>
  </si>
  <si>
    <t xml:space="preserve">Kod CPV</t>
  </si>
  <si>
    <t xml:space="preserve">ZADANIE 1 -   DEZYNFEKCJA MAŁYCH POWIERZCHNI SKÓRY</t>
  </si>
  <si>
    <t xml:space="preserve">RAZEM</t>
  </si>
  <si>
    <t xml:space="preserve">WMPB24</t>
  </si>
  <si>
    <t xml:space="preserve">Preparat bezbarwny do odkażania skóry przed iniekcjami, pobieraniem krwi, na bazie alkoholowej, zawierający izopropanol, bezjodowy, o szybkim działaniu na bakterie (15s), szybkoschnący, odtłuszczający, spektrum dział. B, F, V (HIV,HBV,HCV)  </t>
  </si>
  <si>
    <t xml:space="preserve">op.250ml</t>
  </si>
  <si>
    <t xml:space="preserve">33631600-8 </t>
  </si>
  <si>
    <r>
      <rPr>
        <sz val="11"/>
        <rFont val="Calibri"/>
        <family val="2"/>
        <charset val="1"/>
      </rPr>
      <t xml:space="preserve">Preparat </t>
    </r>
    <r>
      <rPr>
        <b val="true"/>
        <u val="single"/>
        <sz val="11"/>
        <rFont val="Calibri"/>
        <family val="2"/>
        <charset val="1"/>
      </rPr>
      <t xml:space="preserve">barwiony</t>
    </r>
    <r>
      <rPr>
        <sz val="11"/>
        <rFont val="Calibri"/>
        <family val="2"/>
        <charset val="1"/>
      </rPr>
      <t xml:space="preserve"> do odkażania skóry przed iniekcjami, pobieraniem krwi, na bazie alkoholowej, bezjodowy, o szybkim działaniu na bakterie (15s), szybkoschnący, odtłuszczający, spektrum dział. B, F, V (HIV,HBV,HCV).*Zamawiający wymaga zaoferowania opakowań z atomizerem.</t>
    </r>
  </si>
  <si>
    <t xml:space="preserve">ZADANIE 2 -  DEZYNFEKCJA POLA OPERACYJNEGO</t>
  </si>
  <si>
    <t xml:space="preserve">WMPB27</t>
  </si>
  <si>
    <t xml:space="preserve">Preparat bezbarwny do dezynfekcji pola operacyjnego,na bazie alkoholowej, zawierający izopropanol,zawierający izopropanol, bezjodowy, bez pochodnych fenolu,  o przedłużonym działaniu,  odtłuszczający, spektrum dział. B,Tbc F, V (HIV,HBV,HCV) </t>
  </si>
  <si>
    <t xml:space="preserve">op.1l</t>
  </si>
  <si>
    <t xml:space="preserve">WMPB26</t>
  </si>
  <si>
    <t xml:space="preserve">Preparat barwiony do odkażania skóry przed iniekcjami, pobieraniem krwi, na bazie alkoholowej, zawierający izopropanol, bezjodowy, o szybkim działaniu na bakterie (15s) szybkoschnący, odtłuszczający, spektrum dział. B, F, V (HIV,HBV,HCV) </t>
  </si>
  <si>
    <t xml:space="preserve">ZADANIE 3 -  DEZYNFEKCJA BŁON ŚLUZOWYCH  I OPATRYWANIE RAN</t>
  </si>
  <si>
    <t xml:space="preserve">Preparat płynny do leczenia ran i bł.śluzowych na bazie dichlorowodorku octenidyny i fenoksyetanolu spektrum dział. B, F, V. </t>
  </si>
  <si>
    <t xml:space="preserve">op.1 l</t>
  </si>
  <si>
    <t xml:space="preserve">WMPB36</t>
  </si>
  <si>
    <t xml:space="preserve">Preparat płynny do leczenia ran i bł.śluzowych na bazie dichlorowodorku octenidyny i fenoksyetanolu spektrum dział. B, F, V. * Zamawiający wymaga opakowania z atomizerem.</t>
  </si>
  <si>
    <t xml:space="preserve">op.50 ml</t>
  </si>
  <si>
    <t xml:space="preserve">APLIKATOR  VAGINALNY kompatybilny z pojemnikiem z pozycji 3</t>
  </si>
  <si>
    <t xml:space="preserve">19520000-7</t>
  </si>
  <si>
    <t xml:space="preserve">Preparat do dezynfekcji skóry i opatrywania ran, na bazie alkoholowej, bezbarwny, bezjodowy, o przedłużonym efekcie działania , spektrum dział. B,  Tbc, F, V (HIV, HBV, HCV)</t>
  </si>
  <si>
    <t xml:space="preserve">ZADANIE 4 -  DEZYNFEKCJA I OPATRYWANIE RAN</t>
  </si>
  <si>
    <t xml:space="preserve">WMPB1001</t>
  </si>
  <si>
    <r>
      <rPr>
        <sz val="11"/>
        <rFont val="Calibri"/>
        <family val="2"/>
        <charset val="1"/>
      </rPr>
      <t xml:space="preserve">Preparat do opatrywania ran i przedoperacyjnej dezynfekcji skóry, bez zawartości alkoholu, na bazie wodnego roztworu  PVP – jodu, spektrum działania B, Tbc, V, F. </t>
    </r>
    <r>
      <rPr>
        <b val="true"/>
        <sz val="11"/>
        <rFont val="Calibri"/>
        <family val="2"/>
        <charset val="1"/>
      </rPr>
      <t xml:space="preserve">^^Zamawiający dopuszcza możliwość zaoferowania opakowań pojemności nie mniejszej niż 0,5</t>
    </r>
  </si>
  <si>
    <t xml:space="preserve">ZADANIE 5 – MYCIE I DEZYNFEKCJA DELIKATNYCH POWIERZCHNI I INKUBATORÓW</t>
  </si>
  <si>
    <t xml:space="preserve">STE-20980</t>
  </si>
  <si>
    <r>
      <rPr>
        <sz val="11"/>
        <rFont val="Calibri"/>
        <family val="2"/>
        <charset val="1"/>
      </rPr>
      <t xml:space="preserve">Preparat do mycia i dezynfekcji delikatnych powierzchni i przedmiotów, w tym inkubatorów, na bazie czwartorzędowych związków. Możliwość stosowania w oddziałach dziecięcych, w postaci aktywnej piany, spektrum dział. B, Tbc, F, V, działający w czasie do 15 min. </t>
    </r>
    <r>
      <rPr>
        <b val="true"/>
        <sz val="11"/>
        <rFont val="Calibri"/>
        <family val="2"/>
        <charset val="1"/>
      </rPr>
      <t xml:space="preserve">* Zamawiający wymaga zaoferowania opakowań z atomizerem</t>
    </r>
  </si>
  <si>
    <t xml:space="preserve">ZADANIE 6 – MYCIE I DEZYNFEKCJA DELIKATNYCH POWIERZCHNI I INKUBATORÓW</t>
  </si>
  <si>
    <r>
      <rPr>
        <sz val="11"/>
        <rFont val="Calibri"/>
        <family val="2"/>
        <charset val="1"/>
      </rPr>
      <t xml:space="preserve">Preparat do mycia i dezynfekcji delikatnych powierzchni i przedmiotów, w tym inkubatorów,na bazie nadtlenku wodoru. Możliwość stosowania w oddziałach dziecięcych, w postaci aktywnej piany, spektrum dział. B, Tbc, F, V,S działający w czasie 5 min.*Z</t>
    </r>
    <r>
      <rPr>
        <b val="true"/>
        <sz val="11"/>
        <rFont val="Calibri"/>
        <family val="2"/>
        <charset val="1"/>
      </rPr>
      <t xml:space="preserve">amawiający oczekuje zaoferowania opakowań z atomizerem</t>
    </r>
  </si>
  <si>
    <t xml:space="preserve">op.0,75l</t>
  </si>
  <si>
    <t xml:space="preserve">ZADANIE 7 -  MYCIE I DEZYNFEKCJA DUŻYCH POWIERZCHNI</t>
  </si>
  <si>
    <t xml:space="preserve">TIT-15423</t>
  </si>
  <si>
    <t xml:space="preserve">Preparat w tabletkach do mycia i dezynfekcji powierzchni do stosowania w obszarze medycznym, na bazie aktywnego chloru (NaDCC) 1000ppm.spektrum dział.B /Tbc/,F, V/adeno,polio/, z możliwością  poszerzenia   dezynfekcji do 10 000 ppm o spektrum B /Tbc/, F, V /adeno, polio/, S,oraz formy przetrwalnikowe bakterii, czas dział 15 min. *Zamawiający dopuszcza możliwość zaoferowania opakowań nie większych niż 300 tabl.,</t>
  </si>
  <si>
    <t xml:space="preserve">op.200tabl</t>
  </si>
  <si>
    <t xml:space="preserve">OXI-05595</t>
  </si>
  <si>
    <r>
      <rPr>
        <sz val="11"/>
        <rFont val="Calibri"/>
        <family val="2"/>
        <charset val="1"/>
      </rPr>
      <t xml:space="preserve">Płynny preparat na bazie nadtlenku wodoru, bez aldehydów,  chloru, możliwość stosowania w  oddziałach dziecięcych, spektrum działania B, Tbc, F, V (Adeno, Polio), z możliwością poszerzenia do spectrum do S (tlenowe, beztlenowe w tym formy przetrwalnikowe bakterii), w czasie do 20 min. </t>
    </r>
    <r>
      <rPr>
        <b val="true"/>
        <sz val="11"/>
        <rFont val="Calibri"/>
        <family val="2"/>
        <charset val="1"/>
      </rPr>
      <t xml:space="preserve">Zamawiający dopuszcza mniejsze opakowania lub opakowanie o pojemności 6</t>
    </r>
    <r>
      <rPr>
        <sz val="11"/>
        <rFont val="Calibri"/>
        <family val="2"/>
        <charset val="1"/>
      </rPr>
      <t xml:space="preserve">l </t>
    </r>
    <r>
      <rPr>
        <b val="true"/>
        <sz val="11"/>
        <rFont val="Calibri"/>
        <family val="2"/>
        <charset val="1"/>
      </rPr>
      <t xml:space="preserve">** w każdym przypadku opakowania powinny być zaopatrzone w system dozowania.</t>
    </r>
  </si>
  <si>
    <t xml:space="preserve">op.5l</t>
  </si>
  <si>
    <t xml:space="preserve">ZADANIE 8 -  DEZYNFEKCJA POWIERZCHNI W SYSTEMIE NOCOSPRAY</t>
  </si>
  <si>
    <t xml:space="preserve">WMPB42</t>
  </si>
  <si>
    <r>
      <rPr>
        <sz val="11"/>
        <rFont val="Calibri"/>
        <family val="2"/>
        <charset val="1"/>
      </rPr>
      <t xml:space="preserve">Środek dezynfekcyjny oparty na NADLENKU WODORU 6% roztwór H2O2 + kationy srebra Ag+, spektrum działania B,F, V, S, o zapachu mięty. Preparat kompatybilny z urządzeniem Nocospray.  </t>
    </r>
    <r>
      <rPr>
        <b val="true"/>
        <sz val="11"/>
        <rFont val="Calibri"/>
        <family val="2"/>
        <charset val="1"/>
      </rPr>
      <t xml:space="preserve">Zamawiający posiada podręczny dyfuzor NOCOSPRAY. Zamawiający wymaga od Wykonawcy pisemnego oświadczenia potwierdzonego przez producenta dyfuzora NOCOSPRAY o zgodności zaoferowanego produktu z w/w dyfuzorem.</t>
    </r>
  </si>
  <si>
    <t xml:space="preserve">ZADANIE 9 – MYCIE PACJENTÓW PRZED ZABIEGAMI OPERACYJNYMI (u dzieci i niemowląt)</t>
  </si>
  <si>
    <t xml:space="preserve">WMPB420</t>
  </si>
  <si>
    <t xml:space="preserve">Łagodny preparat do mycia ciała również przed zabiegami operacyjnymi  o działaniu p/bakteryjnym i grzybobójczym, ph 5, z możliwością stosowania u dzieci i niemowląt. Opakowanie = 1l</t>
  </si>
  <si>
    <t xml:space="preserve">ZADANIE 10 -  DETERGENTY DO MYJNI – DEZYNFEKTORÓW</t>
  </si>
  <si>
    <t xml:space="preserve">NEO-20878</t>
  </si>
  <si>
    <t xml:space="preserve">Środek do łącznego mycia i dezynfekcji pojemników sterylizacyjnych, wózków i butów operacyjnych z potwierdzonym bakteriobójczym, drożdżakobójczym oraz bójczym w kierunku wirusów osłonkowych (HIV, HBV, HCV) w procesie mycia i dezynfekcji  w myjniach – dezynfektorach, pH r-ru roboczego w wodzie demineralizowanej 6,3 – 5,4</t>
  </si>
  <si>
    <t xml:space="preserve">op.20l</t>
  </si>
  <si>
    <t xml:space="preserve">NEO-20876</t>
  </si>
  <si>
    <t xml:space="preserve">Płynny, alkaliczny środek do mycia w myjniach dezynfektorach, skutecznie usuwający pozostałości organiczne typu zaschnięta i denaturowana krew. Umożliwiający mycie maszynowe narzędzi i sprzętu medycznego także wykonanego z aluminium i tworzyw sztucznych  Niewymagający neutralizacji, umożliwiający zastosowanie w myjniach ultradźwiękowych. Posiadający w swoim składzie: niejonowe i anionowe środki powierzchniowo czynne.  enzymy, aloksylowane alkohole tłuszczowe. Nie zawierający glicerolu, oraz niesklasyfikowany jako środek niebezpieczny. </t>
  </si>
  <si>
    <t xml:space="preserve">NEO-20966</t>
  </si>
  <si>
    <t xml:space="preserve">Płynny w postaci koncentratu środek do wstępnego mycia i wstępnej dezynfekcji termostabilnych i termolabilnych narzędzi chirurgicznych, włącznie z endoskopami elastycznymi przed maszynową dekontaminacją, a także mokrego transportu narzędzi chirurgicznych oraz do zastosowania w myjniach ultradźwiękowych. Nie zawiera aldehydów oraz czwartorzędowych związków amoniowych. Środek nie powoduje utwardzania białek. Narzędzia mogą pozostać w roztworze do 72 h. Działanie bakteriobójcze (13727, 14561, VAH), działanie drożdżakobójcze (13624, 14562), działanie na wirusy osłonkowe [włącznie z HIV, HBV, HCV] (RKI, DVV) do 15 minut.</t>
  </si>
  <si>
    <t xml:space="preserve">NEO-24623</t>
  </si>
  <si>
    <t xml:space="preserve">Specjalny neutralny środek płuczący do materiałów trudnych do nawilżenia, nawilża nawet trudne do nawilżenia tworzywa sztuczne, nie powoduje zaciekow, zawartość skadników &lt; 5% fosfoniany, polikarboksylany, 15-30% niejonowe środki powierzchniowo-czynne, dozowanie 0,1-0,8 ml/l ,pH roztworu w wodzie demineralizowanej 6,7-7,0</t>
  </si>
  <si>
    <t xml:space="preserve">Płynny, neutralizujący i myjący środek do stosowania w myjniach dezynfektorach na bazie kw.cytrynowego bezwodnego.Nie posiadający w składzie:fosforanów,azotanów oraz tenzydów.</t>
  </si>
  <si>
    <t xml:space="preserve">Płynny środek płuczący do użycia w myjniach-dezynfektorach.Wspomaga szybkie,bezzaciekowe płukanie,znacznie przyspieszając suszenie po maszynowym myciu i dezynfekcji,dozowanie 0,3 – 1,0 ml/l , ph 5,5 – 6,2</t>
  </si>
  <si>
    <t xml:space="preserve">* pojemniki 5 L nie mogą być większe z racji ograniczenia ilości miejsca w myjniach-dezynfektorach typu Getinge, pojemniki 20L Zamawiający dopuszcza inną ilość w opakowaniu  ** Zamawiający jest w posiadaniu myjni-dezynfektorów firmy Getinge (46-5 - 4 szt., WD 15 CLARO - 1 szt., 9122 - 1 szt.). W przypadku zaoferowania produktów nie skalibrowanych wcześniej z myjną – dezynfektorem Getinge Zamawiającego, wykonawca przeprowadza kalibrację myjni – dezynfektorów na własny koszt i przedstawia Zamawiającemu stosowne dokumenty to potwierdzające.</t>
  </si>
  <si>
    <t xml:space="preserve">ZADANIE 11 -  MYCIE I DEZYNFEKCJA APARATÓW DO HEMODIALIZY</t>
  </si>
  <si>
    <t xml:space="preserve">SPO-15552</t>
  </si>
  <si>
    <r>
      <rPr>
        <sz val="11"/>
        <rFont val="Calibri"/>
        <family val="2"/>
        <charset val="1"/>
      </rPr>
      <t xml:space="preserve">Preparat do czyszczenia i dezynfekcji aparatów do hemodializ, bakteriobójczy, grzybobójczy, wirusobójczy,czyszczący. Zawierający podchloryn sodu i wodorotlenek potasu. </t>
    </r>
    <r>
      <rPr>
        <b val="true"/>
        <sz val="11"/>
        <rFont val="Calibri"/>
        <family val="2"/>
        <charset val="1"/>
      </rPr>
      <t xml:space="preserve">* Zamawiający jest w posiadaniu aparatu HD4008S Clasic  - wymogiem producenta aparatu jest dezynfekcja i odtłuszczanie środkiem dezynfekcyjnym Sporotal 100.</t>
    </r>
  </si>
  <si>
    <t xml:space="preserve">op.5kg</t>
  </si>
  <si>
    <t xml:space="preserve">Preparat do chemiczno-termicznej dezynfekcji aparatów do hemodializy na bazie kwasu cytrynowego, jabłkowego i mlekowego, spektrum działania B, Tbc, F, V (HIV, HCV, HBV) .Zamawiający jest w posiadaniu aparatu do hemodializy Fresenius 5008S-producent do dezynfekcjizaleca tylko preparat Citrosteryl.</t>
  </si>
  <si>
    <t xml:space="preserve">Preparat do dezynfekcji urządzeń do hemodializy.Zamawiający jest w posiadaniu aparatów do hemodializy i dializy watrobowej Fresenius 4008 B i 4008 H-producent do dezynfekcji zaleca tylko preparaty Puristeryl</t>
  </si>
  <si>
    <t xml:space="preserve">op.10L</t>
  </si>
  <si>
    <t xml:space="preserve">ZADANIE 12 - DEZYNFEKCJA BŁON ŚLUZOWYCH  I OPATRYWANIE RAN</t>
  </si>
  <si>
    <t xml:space="preserve">PRO-22232</t>
  </si>
  <si>
    <t xml:space="preserve">Sterylny, bezbarwny i bezwonny roztwór do irygacji, czyszczenia ran zawierającym PHMB oraz betainę. Produkt może być stosowany do irygacji każdego rodzaju ran, w tym ostrych  i przewlekłych. Umożliwia oczyszczenie i nawilżenie ran, usuwanie martwiczych części tkanek z ran oraz biofilmu. Pozwala utrzymać właściwą wilgotność rany i zmniejsza powstające blizny. Tworzy barierę przeciwbakteryjną. </t>
  </si>
  <si>
    <t xml:space="preserve">ZADANIE  13 – MYCIE I DEZYNFEKCJA CEWNIKÓW MOCZOWYCH</t>
  </si>
  <si>
    <t xml:space="preserve">URO-22459/MM120693</t>
  </si>
  <si>
    <t xml:space="preserve">Gotowy do użycia roztwór irygacyjny do cewników moczowych zapobiegający i eliminujący bakterie poprzez mechaniczne płukanie, zawiera 0,02% poliheksanidyny</t>
  </si>
  <si>
    <t xml:space="preserve">1 op 100 ML [x10 FLAK.]</t>
  </si>
  <si>
    <t xml:space="preserve">ZADANIE 14 – MYCIE ENDOSKOPÓW</t>
  </si>
  <si>
    <t xml:space="preserve">Preparat na bazie aldehydu ortoftalowego do dezynfekcji endoskopów giętkich,zakres dział.B,F,V,Tbc,czas dział.10 min.14 dniowy z paskami kontrolnymi</t>
  </si>
  <si>
    <t xml:space="preserve">ZADANIE 15 - MASZYNOWE MYCIE I DEZYNFEKCJA CHEMICZNO-TERMICZNA ENDOSKOPÓW GIĘTKICH *</t>
  </si>
  <si>
    <t xml:space="preserve">Istnieje możliwość składania ofert na poszczególne pozycje</t>
  </si>
  <si>
    <t xml:space="preserve">Alkaliczny preparat do mycia maszynowego endoskopów elastycznych na bazie zw. powierzchniowo czynnych i enzymów,  kompatybilny z preparatem do dezynfekcji mechanicznej. *</t>
  </si>
  <si>
    <t xml:space="preserve">op 5l</t>
  </si>
  <si>
    <t xml:space="preserve">Preparat do dezynfekcji maszynowej endoskopów elastycznych, na bazie aldehydu glutarowego, zakres działania B,F,V,Tbc, czas dział. 5 min.,temp.50-60 °C *</t>
  </si>
  <si>
    <t xml:space="preserve">*</t>
  </si>
  <si>
    <t xml:space="preserve">WYMÓG KOMPATYBILNOŚCI : Zamawiający posiada myjnie  INNOWA E3 szt. 3, które są skalibrowane na Termosept ER, Termosept ED.
Wykonawca pokrywa koszty kalibracji urządzeń do zaoferowanych środków.</t>
  </si>
  <si>
    <t xml:space="preserve">Zadanie 16 – DEZYNFEKCJA GŁOWIC USG</t>
  </si>
  <si>
    <t xml:space="preserve">Gotowe do użycia chusteczki do szybkiej dezynfekcji i mycia głowic USG nasączone preparatem na bazie czwartorzędowych związków amoniowych bez zawartości alkoholu, chloru, aldehydów, kwasu nadoctowego oraz substancji czynnych innych niż wymienione w bazie. Spektrum działania B,F,V/HIV,HBV,HCV/, czas działania do 5 min.   Opakowanie (tuba) = 80 szt.</t>
  </si>
  <si>
    <t xml:space="preserve">op.80 szt.</t>
  </si>
  <si>
    <t xml:space="preserve">ZADANIE 17 -MYCIE I DEKONTAMINACJA PACJENTÓW</t>
  </si>
  <si>
    <r>
      <rPr>
        <sz val="11"/>
        <rFont val="Calibri"/>
        <family val="2"/>
        <charset val="1"/>
      </rPr>
      <t xml:space="preserve">Preparat do mycia i dezynfekcji skóry o działaniu mikrobójczym,  na bazie diglukonianu chlorhexy</t>
    </r>
    <r>
      <rPr>
        <sz val="11"/>
        <color rgb="FF000000"/>
        <rFont val="Calibri"/>
        <family val="2"/>
        <charset val="1"/>
      </rPr>
      <t xml:space="preserve">Preparat do mycia i odkażania skóry o działaniu mikrobójczym, na bazie diglukonianu chlorhexydyny 2% lub 4%, skuteczny wobec B, V /HIV/ HCV, HBV/ oraz drożdży w czasie do 1 min. Spełniający normę PN-EN 1499</t>
    </r>
    <r>
      <rPr>
        <sz val="11"/>
        <rFont val="Calibri"/>
        <family val="2"/>
        <charset val="1"/>
      </rPr>
      <t xml:space="preserve">dyny, 
Skuteczny wobec B, V/HIV/HCV, HBV/ 
oraz drożdzy w czasie do 1 min. Spełniający normę PN-EN 1499.</t>
    </r>
  </si>
  <si>
    <t xml:space="preserve">op. 0,5 l</t>
  </si>
  <si>
    <t xml:space="preserve">Zadanie18 – MANUALNA DEZYNFEKCJA I  KONSERWACJA NARZĄDZI</t>
  </si>
  <si>
    <r>
      <rPr>
        <sz val="11"/>
        <rFont val="Calibri"/>
        <family val="2"/>
        <charset val="1"/>
      </rPr>
      <t xml:space="preserve">Preparat dezynfekcyjny </t>
    </r>
    <r>
      <rPr>
        <b val="true"/>
        <sz val="11"/>
        <rFont val="Calibri"/>
        <family val="2"/>
        <charset val="1"/>
      </rPr>
      <t xml:space="preserve">bez aldehydów</t>
    </r>
    <r>
      <rPr>
        <sz val="11"/>
        <rFont val="Calibri"/>
        <family val="2"/>
        <charset val="1"/>
      </rPr>
      <t xml:space="preserve">, fenoli, chloru, na bazie zw. nadwęglanu sodu, proszkowy, o właściwościach myjących, dobrze rozpuszczalny w wodzie wodociągowej max.do temp.pokojowej, spektrum działania B zgodnie z normą EN14561, prątkobójcze zgodnie z normą 14563, bójcze wobec prątków gruźlicy zgodnie z normą 14563, V /adeno, polio/ zgodnie z norma EN14476, F zgodnie z normą 14562, w czasie do 30 min., S /tlenowe i beztlenowe / do 6 godz.</t>
    </r>
  </si>
  <si>
    <t xml:space="preserve">op.20kg </t>
  </si>
  <si>
    <t xml:space="preserve">op=2l (aktywator do poz. 1 )</t>
  </si>
  <si>
    <t xml:space="preserve">Preparat do dezynfekcji narzędzi chirurgicznych o szerokim spektrum dzialania obejmująca bakterie(łącznie z TBC),grzyby,wirusy osłonione(HBV,HCV,HIV).Posiada dzilanie pratkobójcze.Odznacza się niską lotnością ,stabilnością temperaturową r-ru do 48*C,zawartością inhibitorów korozji.</t>
  </si>
  <si>
    <t xml:space="preserve">op.2L</t>
  </si>
  <si>
    <t xml:space="preserve">ZADANIE 19 – HIGIENICZNA I CHIRURGICZNA DEZYNFEKCJA RĄK</t>
  </si>
  <si>
    <t xml:space="preserve">Alkoholowy preparat zawierajacy w mieszaninie izopropanol do higienicznej i chirurgicznej  dezynfekcji  rąk metodą wcierania , o przedłuż.działaniu,zawierający dodatkowe subst.pielęgnujące i ochronne. Spektrum dział.B, Tbc,F,V .  
Zgodnie z normą EN 1500, EN 12791
Opakowanie = 0,5l *</t>
  </si>
  <si>
    <t xml:space="preserve">op.0,5L</t>
  </si>
  <si>
    <t xml:space="preserve">ZADANIE 20 -  DEZYNFEKCJA MAŁYCH POWIERZCHNI</t>
  </si>
  <si>
    <t xml:space="preserve">Preparat w aerozolu do małych powierzchni,na bazie alkoholi,bez aldehydów i fenoli,dział. Na B,Tbc,V(HIV,HCV,HBV,rota,adeno) do 5 min.</t>
  </si>
  <si>
    <t xml:space="preserve">Zadanie 21 - MYCIE I DEZYNFEKCJA SANITARIATÓW</t>
  </si>
  <si>
    <t xml:space="preserve">Preparat chlorowy oparty na NADCC w tabletkach, do dezynfekcji powierzchni, do stosowania w obszarze medycznym, na bazie aktywnego chloru (NaDCC) 1000 ppm. spektrum dział. B ,F, V (adeno,polio) z możliwością  poszerzenia   dezynfekcji do 10 000 ppm o spektrum B /Tbc/, F, V, S,oraz formy przetrwalnikowe bakterii, czas dział. do 15 min. * Zamawiający dopuszcza możliwość zaoferowania opakowań nie większych niż 300 tabletek.</t>
  </si>
  <si>
    <t xml:space="preserve">op.300 TABL.</t>
  </si>
  <si>
    <t xml:space="preserve">ZADANIE 22 - MYCIE - DEZYNFEKCJA NARZĘDZI I SPRZĘTU ANESTEZJOLOGICZNEGO</t>
  </si>
  <si>
    <t xml:space="preserve">Myjąco-dezynfekujący, wieloenzymatyczny płynny preparat bezaldehydowy o dobrych właściwościach myjących do manualnego mycia i dezynfekcji zanieczyszczonych narzędzi chir.i sprzętu anastezjologicznego kompatybilny wobec aluminium,niklu,mosiądzu,tworzyw sztucznych, spektrum działania B, Tbc, F, V (HIV, HBV,HCV) w czasie do 15 min.</t>
  </si>
  <si>
    <t xml:space="preserve">ZADANIE 23 - MYCIE I DEZYNFEKCJA KOMORY HIPERBARYCZNEJ</t>
  </si>
  <si>
    <t xml:space="preserve">Preparat bez aldehydów, przeznaczony do dezynfekcji powierzchni odpornych na alkohole , zawierający w  składzie czwartorzędowe sole amoniowe , aktywny wobec : B,Tbc,F,V oraz gotowy do użycia po otwarciu.*Zamawiający wymaga zaoferowania opakowań z atomizerem.</t>
  </si>
  <si>
    <t xml:space="preserve">Gotowe do użycia chusteczki do szybkiej dezynfekcji i mycia głowic USG nasączone preparatem na bazie czwartorzędowych związków amoniowych bez zawartości alkoholu, chloru, aldehydów, kwasu nadoctowego oraz substancji czynnych innych niż wymienione w bazie. Spektrum działania B,F,V/HIV,HBV,HCV/, czas działania do 5 min.   Opakowanie (tuba) = 200 SZT.</t>
  </si>
  <si>
    <t xml:space="preserve">op.200SZT.</t>
  </si>
  <si>
    <t xml:space="preserve">Środek myjąco- dezynfekujący,zawierający zw.aminowe i czwartorzędowe sole amoniowe, o szerokim spektrum działania:B,Tbc,F,V,MERSA.Bakteriobójczy w  stężeniu 0,25%-15min.,warunki brudne  60 min. Nie pozostawia smug,osadów,powierzchnia nie klei się i nie wymaga spłukiwania.*.*Zamawiający wymaga zaoferowania opakowań z atomizerem.</t>
  </si>
  <si>
    <t xml:space="preserve">Preparat w postaci granulatu,który po rozpuszczeniu  uwalnia aktywny tlen,nie zawiera aldehydów,roztwór trwały przez 30 godz.Środek przeznaczony do mycia i dezynfekcji komory wraz z osprzętem w warunkach zagrożenia biologicznego o szerokim spektrum działania wobec:B,Tbc,F,V ,S.</t>
  </si>
  <si>
    <t xml:space="preserve">op.40g</t>
  </si>
  <si>
    <t xml:space="preserve">Wartość brutto cyfrą zł : ………………………………………………………..</t>
  </si>
  <si>
    <t xml:space="preserve">wartość brutto cyfrą zł:……………………………………..</t>
  </si>
  <si>
    <t xml:space="preserve">Wartość brutto słownie zł : ……………………………………………………………………………………………………………………</t>
  </si>
  <si>
    <t xml:space="preserve">wartość brutto słownie zł:…………………………………</t>
  </si>
  <si>
    <t xml:space="preserve">W cenie dostawy uwzględniono koszty transportu do Zamawiającego oraz koszty rozładunku u Zamawiającego.</t>
  </si>
  <si>
    <t xml:space="preserve">……………………………………………………………………………………………………………………………………………………………………….</t>
  </si>
  <si>
    <t xml:space="preserve">(podpis i pieczęć osób wskazanych w dokumencie uprawniającym do występowania w obrocie prawnym lub posiadających pełnomocnictwo)</t>
  </si>
  <si>
    <t xml:space="preserve">lp.</t>
  </si>
  <si>
    <t xml:space="preserve">Plan 2022 (cały szpital)</t>
  </si>
  <si>
    <t xml:space="preserve">Plan 2022 na msc</t>
  </si>
  <si>
    <t xml:space="preserve">Numer przetargu</t>
  </si>
  <si>
    <t xml:space="preserve">Nr umowy</t>
  </si>
  <si>
    <t xml:space="preserve">Kontrahent</t>
  </si>
  <si>
    <t xml:space="preserve">Ilość materiałów w przetargu</t>
  </si>
  <si>
    <t xml:space="preserve">Ile op. do tej pory wydano</t>
  </si>
  <si>
    <t xml:space="preserve">Ile szt zostało do wydania</t>
  </si>
  <si>
    <t xml:space="preserve">%wyczerpania materiału w umowie</t>
  </si>
  <si>
    <t xml:space="preserve">Data rozpoczęcia umowy</t>
  </si>
  <si>
    <t xml:space="preserve">Data zakończenia umowy</t>
  </si>
  <si>
    <t xml:space="preserve">Ile msc pozostało do zakończenia umowy</t>
  </si>
  <si>
    <t xml:space="preserve">RW 012022</t>
  </si>
  <si>
    <t xml:space="preserve">RW 022022</t>
  </si>
  <si>
    <t xml:space="preserve">RW 032022</t>
  </si>
  <si>
    <t xml:space="preserve">RW 042022</t>
  </si>
  <si>
    <t xml:space="preserve">RW 052022</t>
  </si>
  <si>
    <t xml:space="preserve">RW 062022</t>
  </si>
  <si>
    <t xml:space="preserve">RW 072022</t>
  </si>
  <si>
    <t xml:space="preserve">RW 2022 na msc</t>
  </si>
  <si>
    <t xml:space="preserve">MAX RW </t>
  </si>
  <si>
    <t xml:space="preserve">Na ile msc starczy umowa</t>
  </si>
  <si>
    <t xml:space="preserve">Propozycja EK na 2 msc</t>
  </si>
  <si>
    <t xml:space="preserve">Uwagi</t>
  </si>
  <si>
    <t xml:space="preserve">Plan 2020 (cały szpital)</t>
  </si>
  <si>
    <t xml:space="preserve">SOFTASEPT  N  NIEZABARWNY aerozol</t>
  </si>
  <si>
    <t xml:space="preserve">EZ/503/311/19</t>
  </si>
  <si>
    <t xml:space="preserve">05/311/20</t>
  </si>
  <si>
    <t xml:space="preserve">Aesculap Chifa Sp. z o.o. (B Braun) </t>
  </si>
  <si>
    <t xml:space="preserve">SOFTASEPT N   NIEZABARWNY</t>
  </si>
  <si>
    <r>
      <rPr>
        <sz val="10"/>
        <rFont val="Times New Roman"/>
        <family val="1"/>
        <charset val="238"/>
      </rPr>
      <t xml:space="preserve">SOFTASEPT N </t>
    </r>
    <r>
      <rPr>
        <b val="true"/>
        <sz val="10"/>
        <rFont val="Times New Roman"/>
        <family val="1"/>
        <charset val="238"/>
      </rPr>
      <t xml:space="preserve">  ZABARWIONY</t>
    </r>
  </si>
  <si>
    <t xml:space="preserve">OCTENISEPT  aerozol</t>
  </si>
  <si>
    <t xml:space="preserve">10% 13/311/20</t>
  </si>
  <si>
    <t xml:space="preserve">Schulke Polska Sp.zo.o. </t>
  </si>
  <si>
    <t xml:space="preserve">BRAUNOL  </t>
  </si>
  <si>
    <t xml:space="preserve">ANI-22634</t>
  </si>
  <si>
    <t xml:space="preserve">ANIOSYME DD1 stęż 05,%  1L</t>
  </si>
  <si>
    <t xml:space="preserve">11/311/20</t>
  </si>
  <si>
    <t xml:space="preserve">MEDILAB Firma Wytwórczo Usługowa S.P. z o o</t>
  </si>
  <si>
    <t xml:space="preserve">PS bierzę 10 szt. po 1L ( w zalezności Aniosyme lub Enzymax teraz)miesięcznie więc wystarczy na 2 msc</t>
  </si>
  <si>
    <t xml:space="preserve">ENZ-25712</t>
  </si>
  <si>
    <t xml:space="preserve">ENZYMEX l9</t>
  </si>
  <si>
    <t xml:space="preserve">ANI-07522</t>
  </si>
  <si>
    <t xml:space="preserve">ANIOSYME DD1 stęż 05,%  </t>
  </si>
  <si>
    <r>
      <rPr>
        <b val="true"/>
        <sz val="10"/>
        <rFont val="Times New Roman"/>
        <family val="1"/>
        <charset val="238"/>
      </rPr>
      <t xml:space="preserve">SURFA SAFE -pianka /</t>
    </r>
    <r>
      <rPr>
        <sz val="10"/>
        <rFont val="Times New Roman"/>
        <family val="1"/>
        <charset val="238"/>
      </rPr>
      <t xml:space="preserve"> Sterisept pianka</t>
    </r>
  </si>
  <si>
    <t xml:space="preserve">10% 14/311/20</t>
  </si>
  <si>
    <t xml:space="preserve">Bialmed Sp.z oo</t>
  </si>
  <si>
    <t xml:space="preserve">PUR-07700</t>
  </si>
  <si>
    <t xml:space="preserve">PUR-24627</t>
  </si>
  <si>
    <t xml:space="preserve">PURISTERIL</t>
  </si>
  <si>
    <t xml:space="preserve">brak przetargu</t>
  </si>
  <si>
    <t xml:space="preserve">jeśli wpłynie zapotrzebowanie z OT</t>
  </si>
  <si>
    <t xml:space="preserve">MEL-15225</t>
  </si>
  <si>
    <t xml:space="preserve">MEL-15225/MED-19873/FUG-20706</t>
  </si>
  <si>
    <r>
      <rPr>
        <b val="true"/>
        <sz val="10"/>
        <rFont val="Times New Roman"/>
        <family val="1"/>
        <charset val="238"/>
      </rPr>
      <t xml:space="preserve">MEDISEPTOL  H/</t>
    </r>
    <r>
      <rPr>
        <sz val="10"/>
        <rFont val="Times New Roman"/>
        <family val="1"/>
        <charset val="238"/>
      </rPr>
      <t xml:space="preserve"> MIKROZID AF LIQUID / BACTICID</t>
    </r>
  </si>
  <si>
    <t xml:space="preserve"> 07/311/20</t>
  </si>
  <si>
    <t xml:space="preserve">ALPINUS CHEMIA SP. Z O. O.</t>
  </si>
  <si>
    <t xml:space="preserve">TIT-20593</t>
  </si>
  <si>
    <t xml:space="preserve">TIT-15423/TIT-20593</t>
  </si>
  <si>
    <r>
      <rPr>
        <b val="true"/>
        <sz val="10"/>
        <rFont val="Times New Roman"/>
        <family val="1"/>
        <charset val="238"/>
      </rPr>
      <t xml:space="preserve">TITAN CHLOR PLUS x200tab</t>
    </r>
    <r>
      <rPr>
        <sz val="10"/>
        <rFont val="Times New Roman"/>
        <family val="1"/>
        <charset val="238"/>
      </rPr>
      <t xml:space="preserve"> /ACTICHLOR PLUS  op.=150tabl. </t>
    </r>
    <r>
      <rPr>
        <b val="true"/>
        <sz val="10"/>
        <rFont val="Times New Roman"/>
        <family val="1"/>
        <charset val="238"/>
      </rPr>
      <t xml:space="preserve"> /</t>
    </r>
    <r>
      <rPr>
        <i val="true"/>
        <sz val="10"/>
        <rFont val="Times New Roman"/>
        <family val="1"/>
        <charset val="238"/>
      </rPr>
      <t xml:space="preserve">Chlor clean x 200 tabl.</t>
    </r>
    <r>
      <rPr>
        <sz val="10"/>
        <rFont val="Times New Roman"/>
        <family val="1"/>
        <charset val="238"/>
      </rPr>
      <t xml:space="preserve">/</t>
    </r>
  </si>
  <si>
    <t xml:space="preserve">10% 09/311/20</t>
  </si>
  <si>
    <t xml:space="preserve">OXI-05595/WMPB50</t>
  </si>
  <si>
    <r>
      <rPr>
        <b val="true"/>
        <sz val="10"/>
        <rFont val="Times New Roman"/>
        <family val="1"/>
        <charset val="238"/>
      </rPr>
      <t xml:space="preserve"> OXIVIR PLUS 3,5%</t>
    </r>
    <r>
      <rPr>
        <sz val="10"/>
        <rFont val="Times New Roman"/>
        <family val="1"/>
        <charset val="238"/>
      </rPr>
      <t xml:space="preserve"> / INCIDIN ACTIVE  / Perform </t>
    </r>
  </si>
  <si>
    <t xml:space="preserve">WMPB50</t>
  </si>
  <si>
    <t xml:space="preserve">STE-05597</t>
  </si>
  <si>
    <t xml:space="preserve">STE-05597/TAS/21993</t>
  </si>
  <si>
    <r>
      <rPr>
        <b val="true"/>
        <sz val="10"/>
        <rFont val="Times New Roman"/>
        <family val="1"/>
        <charset val="238"/>
      </rPr>
      <t xml:space="preserve">STERISEPT FORTE </t>
    </r>
    <r>
      <rPr>
        <sz val="10"/>
        <rFont val="Times New Roman"/>
        <family val="1"/>
        <charset val="238"/>
      </rPr>
      <t xml:space="preserve">/ SURFANIOS FRESH LEMON </t>
    </r>
  </si>
  <si>
    <t xml:space="preserve">na stanie mag 48 szt. wystarczy na 2 msc</t>
  </si>
  <si>
    <t xml:space="preserve">NOCOLYSE 6 MINT  </t>
  </si>
  <si>
    <t xml:space="preserve">ESEMTAN WASH LOTION </t>
  </si>
  <si>
    <t xml:space="preserve">EZ/403/413/22</t>
  </si>
  <si>
    <t xml:space="preserve">Neodisher Dekonta AF op.20l.</t>
  </si>
  <si>
    <t xml:space="preserve">20l</t>
  </si>
  <si>
    <t xml:space="preserve">10% 12/311/20</t>
  </si>
  <si>
    <t xml:space="preserve">CZM ,,CEZAL" S.A.-WROCŁAW</t>
  </si>
  <si>
    <t xml:space="preserve">Neodisher MediClean Forte op. 20l. </t>
  </si>
  <si>
    <t xml:space="preserve">Neodischer Septo Preclean  op. 5l   PŁYN  [x5l]</t>
  </si>
  <si>
    <t xml:space="preserve">03/LF/413/4/2022</t>
  </si>
  <si>
    <t xml:space="preserve">jeśli wpłynie zapotrzebowanie z PS</t>
  </si>
  <si>
    <t xml:space="preserve">NEODISHER TN   PŁYN - [x20 L]</t>
  </si>
  <si>
    <t xml:space="preserve">SPOROTAL 100</t>
  </si>
  <si>
    <t xml:space="preserve">5kg</t>
  </si>
  <si>
    <t xml:space="preserve">06/LF/413/4/2022-brak ofert</t>
  </si>
  <si>
    <t xml:space="preserve">PRONTOSAN   PŁYN - [x1 L]</t>
  </si>
  <si>
    <t xml:space="preserve">URO-22459</t>
  </si>
  <si>
    <t xml:space="preserve">URO-TAINER 0,02% POLIHEXANIDE   PŁYN 0,02%/100 ML [x10 FLAK.]</t>
  </si>
  <si>
    <t xml:space="preserve">04/LF/413/4/2022-brak ofert</t>
  </si>
  <si>
    <t xml:space="preserve">MM120693</t>
  </si>
  <si>
    <t xml:space="preserve">Uro-Tainer PHMB 100 ml     [x1]</t>
  </si>
  <si>
    <t xml:space="preserve">2 op 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</si>
</sst>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#,##0.00\ [$zł-415];[RED]\-#,##0.00\ [$zł-415]"/>
    <numFmt numFmtId="166" formatCode="#,##0.00&quot;    &quot;;\-#,##0.00&quot;    &quot;;&quot; -&quot;00&quot;    &quot;;@\ "/>
    <numFmt numFmtId="167" formatCode="0.00"/>
    <numFmt numFmtId="168" formatCode="#,##0.00&quot;      &quot;;\-#,##0.00&quot;      &quot;;\-#&quot;      &quot;;@\ "/>
    <numFmt numFmtId="169" formatCode="#,##0.00"/>
    <numFmt numFmtId="170" formatCode="0"/>
    <numFmt numFmtId="171" formatCode="0%"/>
    <numFmt numFmtId="172" formatCode="#,##0"/>
    <numFmt numFmtId="173" formatCode="_-* #,##0,_z_ł_-;\-* #,##0,_z_ł_-;_-* &quot;- &quot;_z_ł_-;_-@_-"/>
    <numFmt numFmtId="174" formatCode="0.00%"/>
    <numFmt numFmtId="175" formatCode="yyyy\-mm\-dd;@"/>
  </numFmts>
  <fonts count="22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Czcionka tekstu podstawowego"/>
      <family val="2"/>
      <charset val="238"/>
    </font>
    <font>
      <sz val="10"/>
      <color rgb="FF000000"/>
      <name val="Arial1"/>
      <family val="0"/>
      <charset val="238"/>
    </font>
    <font>
      <b val="true"/>
      <sz val="10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Calibri"/>
      <family val="2"/>
      <charset val="1"/>
    </font>
    <font>
      <b val="true"/>
      <u val="single"/>
      <sz val="11"/>
      <name val="Calibri"/>
      <family val="2"/>
      <charset val="1"/>
    </font>
    <font>
      <sz val="10"/>
      <name val="Calibri"/>
      <family val="2"/>
      <charset val="1"/>
    </font>
    <font>
      <u val="single"/>
      <sz val="11"/>
      <name val="Calibri"/>
      <family val="2"/>
      <charset val="1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 val="true"/>
      <sz val="10"/>
      <name val="Times New Roman"/>
      <family val="1"/>
      <charset val="238"/>
    </font>
    <font>
      <b val="true"/>
      <sz val="10"/>
      <color rgb="FF000000"/>
      <name val="Times New Roman"/>
      <family val="1"/>
      <charset val="238"/>
    </font>
    <font>
      <i val="true"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E8E8E8"/>
      </patternFill>
    </fill>
    <fill>
      <patternFill patternType="solid">
        <fgColor rgb="FF00FE7F"/>
        <bgColor rgb="FF00FFFF"/>
      </patternFill>
    </fill>
    <fill>
      <patternFill patternType="solid">
        <fgColor rgb="FFE8E8E8"/>
        <bgColor rgb="FFE6E0EC"/>
      </patternFill>
    </fill>
    <fill>
      <patternFill patternType="solid">
        <fgColor rgb="FFE6E0EC"/>
        <bgColor rgb="FFE8E8E8"/>
      </patternFill>
    </fill>
    <fill>
      <patternFill patternType="solid">
        <fgColor rgb="FFFAC090"/>
        <bgColor rgb="FFFFC7CE"/>
      </patternFill>
    </fill>
    <fill>
      <patternFill patternType="solid">
        <fgColor rgb="FF92D050"/>
        <bgColor rgb="FF969696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3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3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11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2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13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2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7" fillId="2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2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15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0" fontId="7" fillId="4" borderId="1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2" fillId="4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4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4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13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3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1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2" fontId="13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2" fontId="1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2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5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11" fillId="4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3" fillId="4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3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7" fillId="4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13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2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7" fillId="4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1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2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2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2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3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3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7" fillId="4" borderId="1" xfId="22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3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13" fillId="4" borderId="1" xfId="19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7" fillId="4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4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3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2" borderId="0" xfId="22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12" fillId="2" borderId="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0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2" fillId="2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15" fillId="2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7" fillId="6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7" fillId="6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3" fontId="19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7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7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6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8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72" fontId="17" fillId="6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2" fontId="17" fillId="6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7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9" fillId="7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7" fillId="7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3" fontId="19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7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7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7" fillId="7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8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7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0" fillId="7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8" fillId="7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7" borderId="2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19" fillId="6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19" fillId="6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8" fillId="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8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20" fillId="6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8" fillId="6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6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7" fillId="6" borderId="2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7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7" fillId="6" borderId="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3" fontId="19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cel Built-in Excel Built-in Dziesiętny 2" xfId="20"/>
    <cellStyle name="Excel Built-in Excel Built-in Excel Built-in Excel Built-in Excel Built-in Excel Built-in Excel Built-in Excel Built-in Excel Built-in Normalny 2" xfId="21"/>
    <cellStyle name="Excel Built-in Explanatory Text" xfId="2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E7F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FFC7CE"/>
      <rgbColor rgb="FF808080"/>
      <rgbColor rgb="FF9999FF"/>
      <rgbColor rgb="FF993366"/>
      <rgbColor rgb="FFE8E8E8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91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3" activeCellId="0" sqref="A3"/>
    </sheetView>
  </sheetViews>
  <sheetFormatPr defaultColWidth="10.328125" defaultRowHeight="13.8" zeroHeight="false" outlineLevelRow="0" outlineLevelCol="0"/>
  <cols>
    <col collapsed="false" customWidth="true" hidden="false" outlineLevel="0" max="1" min="1" style="1" width="6.03"/>
    <col collapsed="false" customWidth="true" hidden="true" outlineLevel="0" max="2" min="2" style="1" width="10.5"/>
    <col collapsed="false" customWidth="true" hidden="false" outlineLevel="0" max="3" min="3" style="1" width="51.61"/>
    <col collapsed="false" customWidth="true" hidden="false" outlineLevel="0" max="4" min="4" style="1" width="17.85"/>
    <col collapsed="false" customWidth="true" hidden="false" outlineLevel="0" max="5" min="5" style="2" width="9.26"/>
    <col collapsed="false" customWidth="true" hidden="false" outlineLevel="0" max="6" min="6" style="3" width="9.75"/>
    <col collapsed="false" customWidth="true" hidden="false" outlineLevel="0" max="7" min="7" style="4" width="11.4"/>
    <col collapsed="false" customWidth="false" hidden="false" outlineLevel="0" max="8" min="8" style="1" width="10.34"/>
    <col collapsed="false" customWidth="true" hidden="false" outlineLevel="0" max="9" min="9" style="4" width="11.27"/>
    <col collapsed="false" customWidth="true" hidden="false" outlineLevel="0" max="10" min="10" style="5" width="11.14"/>
    <col collapsed="false" customWidth="true" hidden="false" outlineLevel="0" max="11" min="11" style="6" width="17.72"/>
    <col collapsed="false" customWidth="true" hidden="false" outlineLevel="0" max="12" min="12" style="6" width="14.52"/>
    <col collapsed="false" customWidth="true" hidden="false" outlineLevel="0" max="13" min="13" style="6" width="16.12"/>
    <col collapsed="false" customWidth="true" hidden="true" outlineLevel="0" max="15" min="14" style="1" width="10.5"/>
    <col collapsed="false" customWidth="true" hidden="false" outlineLevel="0" max="16" min="16" style="1" width="12"/>
    <col collapsed="false" customWidth="true" hidden="false" outlineLevel="0" max="17" min="17" style="7" width="14.2"/>
    <col collapsed="false" customWidth="false" hidden="false" outlineLevel="0" max="1008" min="18" style="1" width="10.34"/>
    <col collapsed="false" customWidth="true" hidden="false" outlineLevel="0" max="1013" min="1009" style="1" width="9.85"/>
    <col collapsed="false" customWidth="true" hidden="false" outlineLevel="0" max="1024" min="1014" style="1" width="10.5"/>
  </cols>
  <sheetData>
    <row r="1" customFormat="false" ht="12.8" hidden="false" customHeight="true" outlineLevel="0" collapsed="false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  <c r="Q1" s="10"/>
    </row>
    <row r="2" customFormat="false" ht="12.8" hidden="false" customHeight="true" outlineLevel="0" collapsed="false">
      <c r="A2" s="11"/>
      <c r="B2" s="11"/>
      <c r="C2" s="11"/>
      <c r="D2" s="11"/>
      <c r="E2" s="12"/>
      <c r="F2" s="11"/>
      <c r="G2" s="13"/>
      <c r="H2" s="11"/>
      <c r="I2" s="13"/>
      <c r="J2" s="14"/>
      <c r="K2" s="15"/>
      <c r="L2" s="15"/>
      <c r="M2" s="15"/>
      <c r="N2" s="11"/>
      <c r="O2" s="11"/>
      <c r="P2" s="9"/>
      <c r="Q2" s="10"/>
    </row>
    <row r="3" customFormat="false" ht="12.8" hidden="false" customHeight="true" outlineLevel="0" collapsed="false">
      <c r="A3" s="11" t="s">
        <v>1</v>
      </c>
      <c r="B3" s="11"/>
      <c r="C3" s="16"/>
      <c r="D3" s="16"/>
      <c r="E3" s="17"/>
      <c r="F3" s="16"/>
      <c r="G3" s="18"/>
      <c r="H3" s="16"/>
      <c r="I3" s="18"/>
      <c r="J3" s="19"/>
      <c r="K3" s="20"/>
      <c r="L3" s="15"/>
      <c r="M3" s="15"/>
      <c r="N3" s="11"/>
      <c r="O3" s="11"/>
      <c r="P3" s="9"/>
      <c r="Q3" s="10"/>
    </row>
    <row r="4" customFormat="false" ht="35.8" hidden="false" customHeight="true" outlineLevel="0" collapsed="false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</row>
    <row r="5" customFormat="false" ht="35.05" hidden="false" customHeight="false" outlineLevel="0" collapsed="false">
      <c r="A5" s="21" t="s">
        <v>2</v>
      </c>
      <c r="B5" s="21" t="s">
        <v>3</v>
      </c>
      <c r="C5" s="21" t="s">
        <v>4</v>
      </c>
      <c r="D5" s="21" t="s">
        <v>5</v>
      </c>
      <c r="E5" s="22" t="s">
        <v>6</v>
      </c>
      <c r="F5" s="23" t="s">
        <v>7</v>
      </c>
      <c r="G5" s="24" t="s">
        <v>8</v>
      </c>
      <c r="H5" s="25" t="s">
        <v>9</v>
      </c>
      <c r="I5" s="24" t="s">
        <v>10</v>
      </c>
      <c r="J5" s="24" t="s">
        <v>11</v>
      </c>
      <c r="K5" s="26" t="s">
        <v>12</v>
      </c>
      <c r="L5" s="26" t="s">
        <v>13</v>
      </c>
      <c r="M5" s="26" t="s">
        <v>14</v>
      </c>
      <c r="N5" s="27"/>
      <c r="O5" s="21" t="s">
        <v>15</v>
      </c>
      <c r="P5" s="28" t="s">
        <v>16</v>
      </c>
      <c r="Q5" s="28" t="s">
        <v>17</v>
      </c>
    </row>
    <row r="6" s="38" customFormat="true" ht="21.25" hidden="false" customHeight="true" outlineLevel="0" collapsed="false">
      <c r="A6" s="29" t="s">
        <v>18</v>
      </c>
      <c r="B6" s="29"/>
      <c r="C6" s="29"/>
      <c r="D6" s="29"/>
      <c r="E6" s="30"/>
      <c r="F6" s="31"/>
      <c r="G6" s="32"/>
      <c r="H6" s="31"/>
      <c r="I6" s="32"/>
      <c r="J6" s="33" t="s">
        <v>19</v>
      </c>
      <c r="K6" s="34" t="n">
        <f aca="false">SUM(K7:K8)</f>
        <v>0</v>
      </c>
      <c r="L6" s="34" t="n">
        <f aca="false">SUM(L7:L8)</f>
        <v>0</v>
      </c>
      <c r="M6" s="34" t="n">
        <f aca="false">SUM(M7:M8)</f>
        <v>0</v>
      </c>
      <c r="N6" s="35"/>
      <c r="O6" s="36"/>
      <c r="P6" s="36"/>
      <c r="Q6" s="37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</row>
    <row r="7" customFormat="false" ht="49.75" hidden="false" customHeight="true" outlineLevel="0" collapsed="false">
      <c r="A7" s="39" t="n">
        <v>1</v>
      </c>
      <c r="B7" s="40" t="s">
        <v>20</v>
      </c>
      <c r="C7" s="41" t="s">
        <v>21</v>
      </c>
      <c r="D7" s="42"/>
      <c r="E7" s="43" t="s">
        <v>22</v>
      </c>
      <c r="F7" s="44" t="n">
        <v>843</v>
      </c>
      <c r="G7" s="45"/>
      <c r="H7" s="46"/>
      <c r="I7" s="47"/>
      <c r="J7" s="45"/>
      <c r="K7" s="48"/>
      <c r="L7" s="48"/>
      <c r="M7" s="48"/>
      <c r="N7" s="49"/>
      <c r="O7" s="50"/>
      <c r="P7" s="51"/>
      <c r="Q7" s="52" t="s">
        <v>23</v>
      </c>
    </row>
    <row r="8" customFormat="false" ht="57.45" hidden="false" customHeight="false" outlineLevel="0" collapsed="false">
      <c r="A8" s="39" t="n">
        <v>2</v>
      </c>
      <c r="B8" s="40"/>
      <c r="C8" s="53" t="s">
        <v>24</v>
      </c>
      <c r="D8" s="42"/>
      <c r="E8" s="43" t="s">
        <v>22</v>
      </c>
      <c r="F8" s="44" t="n">
        <v>22</v>
      </c>
      <c r="G8" s="45"/>
      <c r="H8" s="46"/>
      <c r="I8" s="47"/>
      <c r="J8" s="45"/>
      <c r="K8" s="48"/>
      <c r="L8" s="48"/>
      <c r="M8" s="48"/>
      <c r="N8" s="49"/>
      <c r="O8" s="50"/>
      <c r="P8" s="51"/>
      <c r="Q8" s="52" t="s">
        <v>23</v>
      </c>
    </row>
    <row r="9" customFormat="false" ht="21.25" hidden="false" customHeight="true" outlineLevel="0" collapsed="false">
      <c r="A9" s="54" t="s">
        <v>25</v>
      </c>
      <c r="B9" s="54"/>
      <c r="C9" s="54"/>
      <c r="D9" s="54"/>
      <c r="E9" s="55"/>
      <c r="F9" s="56"/>
      <c r="G9" s="57"/>
      <c r="H9" s="58"/>
      <c r="I9" s="59"/>
      <c r="J9" s="33" t="s">
        <v>19</v>
      </c>
      <c r="K9" s="60" t="n">
        <f aca="false">SUM(K10:K11)</f>
        <v>0</v>
      </c>
      <c r="L9" s="60" t="n">
        <f aca="false">SUM(L10:L11)</f>
        <v>0</v>
      </c>
      <c r="M9" s="60" t="n">
        <f aca="false">SUM(M10:M11)</f>
        <v>0</v>
      </c>
      <c r="N9" s="61"/>
      <c r="O9" s="62"/>
      <c r="P9" s="63"/>
      <c r="Q9" s="64"/>
    </row>
    <row r="10" customFormat="false" ht="46.4" hidden="false" customHeight="false" outlineLevel="0" collapsed="false">
      <c r="A10" s="39" t="n">
        <v>1</v>
      </c>
      <c r="B10" s="40" t="s">
        <v>26</v>
      </c>
      <c r="C10" s="65" t="s">
        <v>27</v>
      </c>
      <c r="D10" s="42"/>
      <c r="E10" s="43" t="s">
        <v>28</v>
      </c>
      <c r="F10" s="44" t="n">
        <v>180</v>
      </c>
      <c r="G10" s="45"/>
      <c r="H10" s="46"/>
      <c r="I10" s="47"/>
      <c r="J10" s="45"/>
      <c r="K10" s="48"/>
      <c r="L10" s="48"/>
      <c r="M10" s="48"/>
      <c r="N10" s="49"/>
      <c r="O10" s="50"/>
      <c r="P10" s="51"/>
      <c r="Q10" s="52" t="s">
        <v>23</v>
      </c>
    </row>
    <row r="11" customFormat="false" ht="46.4" hidden="false" customHeight="false" outlineLevel="0" collapsed="false">
      <c r="A11" s="39" t="n">
        <v>2</v>
      </c>
      <c r="B11" s="40" t="s">
        <v>29</v>
      </c>
      <c r="C11" s="41" t="s">
        <v>30</v>
      </c>
      <c r="D11" s="42"/>
      <c r="E11" s="43" t="s">
        <v>28</v>
      </c>
      <c r="F11" s="44" t="n">
        <v>238</v>
      </c>
      <c r="G11" s="45"/>
      <c r="H11" s="46"/>
      <c r="I11" s="47"/>
      <c r="J11" s="45"/>
      <c r="K11" s="48"/>
      <c r="L11" s="48"/>
      <c r="M11" s="48"/>
      <c r="N11" s="49"/>
      <c r="O11" s="50"/>
      <c r="P11" s="51"/>
      <c r="Q11" s="52" t="s">
        <v>23</v>
      </c>
    </row>
    <row r="12" s="72" customFormat="true" ht="32.6" hidden="false" customHeight="true" outlineLevel="0" collapsed="false">
      <c r="A12" s="29" t="s">
        <v>31</v>
      </c>
      <c r="B12" s="29"/>
      <c r="C12" s="29"/>
      <c r="D12" s="29"/>
      <c r="E12" s="30"/>
      <c r="F12" s="66"/>
      <c r="G12" s="33"/>
      <c r="H12" s="67"/>
      <c r="I12" s="33"/>
      <c r="J12" s="33" t="s">
        <v>19</v>
      </c>
      <c r="K12" s="34" t="n">
        <f aca="false">SUM(K13:K17)</f>
        <v>0</v>
      </c>
      <c r="L12" s="34" t="n">
        <f aca="false">SUM(L13:L17)</f>
        <v>0</v>
      </c>
      <c r="M12" s="34" t="n">
        <f aca="false">SUM(M13:M17)</f>
        <v>0</v>
      </c>
      <c r="N12" s="68"/>
      <c r="O12" s="69"/>
      <c r="P12" s="69"/>
      <c r="Q12" s="70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</row>
    <row r="13" s="72" customFormat="true" ht="35.05" hidden="false" customHeight="false" outlineLevel="0" collapsed="false">
      <c r="A13" s="73" t="n">
        <v>1</v>
      </c>
      <c r="B13" s="74"/>
      <c r="C13" s="53" t="s">
        <v>32</v>
      </c>
      <c r="D13" s="75"/>
      <c r="E13" s="76" t="s">
        <v>33</v>
      </c>
      <c r="F13" s="77" t="n">
        <v>238</v>
      </c>
      <c r="G13" s="78"/>
      <c r="H13" s="79"/>
      <c r="I13" s="78"/>
      <c r="J13" s="78"/>
      <c r="K13" s="80"/>
      <c r="L13" s="80"/>
      <c r="M13" s="80"/>
      <c r="N13" s="81"/>
      <c r="O13" s="82"/>
      <c r="P13" s="82"/>
      <c r="Q13" s="52" t="s">
        <v>23</v>
      </c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customFormat="false" ht="35.05" hidden="false" customHeight="false" outlineLevel="0" collapsed="false">
      <c r="A14" s="39" t="n">
        <v>2</v>
      </c>
      <c r="B14" s="40" t="s">
        <v>34</v>
      </c>
      <c r="C14" s="53" t="s">
        <v>35</v>
      </c>
      <c r="D14" s="75"/>
      <c r="E14" s="83" t="s">
        <v>22</v>
      </c>
      <c r="F14" s="44" t="n">
        <v>362</v>
      </c>
      <c r="G14" s="45"/>
      <c r="H14" s="46"/>
      <c r="I14" s="47"/>
      <c r="J14" s="45"/>
      <c r="K14" s="48"/>
      <c r="L14" s="48"/>
      <c r="M14" s="48"/>
      <c r="N14" s="49"/>
      <c r="O14" s="50"/>
      <c r="P14" s="51"/>
      <c r="Q14" s="52" t="s">
        <v>23</v>
      </c>
    </row>
    <row r="15" customFormat="false" ht="35.05" hidden="false" customHeight="false" outlineLevel="0" collapsed="false">
      <c r="A15" s="39" t="n">
        <v>3</v>
      </c>
      <c r="B15" s="40"/>
      <c r="C15" s="53" t="s">
        <v>35</v>
      </c>
      <c r="D15" s="75"/>
      <c r="E15" s="83" t="s">
        <v>36</v>
      </c>
      <c r="F15" s="44" t="n">
        <v>7</v>
      </c>
      <c r="G15" s="45"/>
      <c r="H15" s="46"/>
      <c r="I15" s="47"/>
      <c r="J15" s="45"/>
      <c r="K15" s="48"/>
      <c r="L15" s="48"/>
      <c r="M15" s="48"/>
      <c r="N15" s="49"/>
      <c r="O15" s="50"/>
      <c r="P15" s="51"/>
      <c r="Q15" s="52" t="s">
        <v>23</v>
      </c>
    </row>
    <row r="16" customFormat="false" ht="32.3" hidden="false" customHeight="true" outlineLevel="0" collapsed="false">
      <c r="A16" s="39" t="n">
        <v>4</v>
      </c>
      <c r="B16" s="40"/>
      <c r="C16" s="53" t="s">
        <v>37</v>
      </c>
      <c r="D16" s="75"/>
      <c r="E16" s="83"/>
      <c r="F16" s="44" t="n">
        <v>12</v>
      </c>
      <c r="G16" s="45"/>
      <c r="H16" s="46"/>
      <c r="I16" s="47"/>
      <c r="J16" s="45"/>
      <c r="K16" s="48"/>
      <c r="L16" s="48"/>
      <c r="M16" s="48"/>
      <c r="N16" s="49"/>
      <c r="O16" s="50"/>
      <c r="P16" s="51"/>
      <c r="Q16" s="84" t="s">
        <v>38</v>
      </c>
    </row>
    <row r="17" s="3" customFormat="true" ht="35.05" hidden="false" customHeight="false" outlineLevel="0" collapsed="false">
      <c r="A17" s="39" t="n">
        <v>5</v>
      </c>
      <c r="B17" s="85"/>
      <c r="C17" s="86" t="s">
        <v>39</v>
      </c>
      <c r="D17" s="87"/>
      <c r="E17" s="88" t="s">
        <v>28</v>
      </c>
      <c r="F17" s="44" t="n">
        <v>70</v>
      </c>
      <c r="G17" s="89"/>
      <c r="H17" s="90"/>
      <c r="I17" s="91"/>
      <c r="J17" s="89"/>
      <c r="K17" s="92"/>
      <c r="L17" s="92"/>
      <c r="M17" s="92"/>
      <c r="N17" s="93"/>
      <c r="O17" s="50"/>
      <c r="P17" s="94"/>
      <c r="Q17" s="52" t="s">
        <v>23</v>
      </c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customFormat="false" ht="28.15" hidden="false" customHeight="true" outlineLevel="0" collapsed="false">
      <c r="A18" s="54" t="s">
        <v>40</v>
      </c>
      <c r="B18" s="54"/>
      <c r="C18" s="54"/>
      <c r="D18" s="54"/>
      <c r="E18" s="95"/>
      <c r="F18" s="56"/>
      <c r="G18" s="57"/>
      <c r="H18" s="58"/>
      <c r="I18" s="59"/>
      <c r="J18" s="33" t="s">
        <v>19</v>
      </c>
      <c r="K18" s="60" t="n">
        <f aca="false">SUM(K19)</f>
        <v>0</v>
      </c>
      <c r="L18" s="60" t="n">
        <f aca="false">SUM(L19)</f>
        <v>0</v>
      </c>
      <c r="M18" s="60" t="n">
        <f aca="false">SUM(M19)</f>
        <v>0</v>
      </c>
      <c r="N18" s="61"/>
      <c r="O18" s="62"/>
      <c r="P18" s="63"/>
      <c r="Q18" s="64"/>
    </row>
    <row r="19" customFormat="false" ht="57.45" hidden="false" customHeight="false" outlineLevel="0" collapsed="false">
      <c r="A19" s="39" t="n">
        <v>1</v>
      </c>
      <c r="B19" s="96" t="s">
        <v>41</v>
      </c>
      <c r="C19" s="53" t="s">
        <v>42</v>
      </c>
      <c r="D19" s="42"/>
      <c r="E19" s="97" t="s">
        <v>28</v>
      </c>
      <c r="F19" s="44" t="n">
        <v>88</v>
      </c>
      <c r="G19" s="45"/>
      <c r="H19" s="46"/>
      <c r="I19" s="47"/>
      <c r="J19" s="45"/>
      <c r="K19" s="48"/>
      <c r="L19" s="48"/>
      <c r="M19" s="48"/>
      <c r="N19" s="49"/>
      <c r="O19" s="50"/>
      <c r="P19" s="51"/>
      <c r="Q19" s="52" t="s">
        <v>23</v>
      </c>
    </row>
    <row r="20" s="105" customFormat="true" ht="32.8" hidden="false" customHeight="true" outlineLevel="0" collapsed="false">
      <c r="A20" s="54" t="s">
        <v>43</v>
      </c>
      <c r="B20" s="54"/>
      <c r="C20" s="54"/>
      <c r="D20" s="54"/>
      <c r="E20" s="98"/>
      <c r="F20" s="56"/>
      <c r="G20" s="99"/>
      <c r="H20" s="100"/>
      <c r="I20" s="101"/>
      <c r="J20" s="33" t="s">
        <v>19</v>
      </c>
      <c r="K20" s="60" t="n">
        <f aca="false">K21</f>
        <v>0</v>
      </c>
      <c r="L20" s="60" t="n">
        <f aca="false">L21</f>
        <v>0</v>
      </c>
      <c r="M20" s="60" t="n">
        <f aca="false">M21</f>
        <v>0</v>
      </c>
      <c r="N20" s="102"/>
      <c r="O20" s="62"/>
      <c r="P20" s="103"/>
      <c r="Q20" s="104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</row>
    <row r="21" customFormat="false" ht="68.8" hidden="false" customHeight="false" outlineLevel="0" collapsed="false">
      <c r="A21" s="39" t="n">
        <v>1</v>
      </c>
      <c r="B21" s="85" t="s">
        <v>44</v>
      </c>
      <c r="C21" s="106" t="s">
        <v>45</v>
      </c>
      <c r="D21" s="107"/>
      <c r="E21" s="97" t="s">
        <v>33</v>
      </c>
      <c r="F21" s="44" t="n">
        <v>25</v>
      </c>
      <c r="G21" s="45"/>
      <c r="H21" s="46"/>
      <c r="I21" s="47"/>
      <c r="J21" s="45"/>
      <c r="K21" s="48"/>
      <c r="L21" s="48"/>
      <c r="M21" s="48"/>
      <c r="N21" s="49"/>
      <c r="O21" s="50"/>
      <c r="P21" s="51"/>
      <c r="Q21" s="52" t="s">
        <v>23</v>
      </c>
    </row>
    <row r="22" customFormat="false" ht="29.85" hidden="false" customHeight="true" outlineLevel="0" collapsed="false">
      <c r="A22" s="54" t="s">
        <v>46</v>
      </c>
      <c r="B22" s="54"/>
      <c r="C22" s="54"/>
      <c r="D22" s="54"/>
      <c r="E22" s="55"/>
      <c r="F22" s="56"/>
      <c r="G22" s="57"/>
      <c r="H22" s="58"/>
      <c r="I22" s="59"/>
      <c r="J22" s="33" t="s">
        <v>19</v>
      </c>
      <c r="K22" s="60" t="n">
        <f aca="false">K23</f>
        <v>0</v>
      </c>
      <c r="L22" s="60" t="n">
        <f aca="false">L23</f>
        <v>0</v>
      </c>
      <c r="M22" s="60" t="n">
        <f aca="false">M23</f>
        <v>0</v>
      </c>
      <c r="N22" s="61"/>
      <c r="O22" s="62"/>
      <c r="P22" s="63"/>
      <c r="Q22" s="64"/>
    </row>
    <row r="23" customFormat="false" ht="68.65" hidden="false" customHeight="false" outlineLevel="0" collapsed="false">
      <c r="A23" s="39" t="n">
        <v>1</v>
      </c>
      <c r="B23" s="85"/>
      <c r="C23" s="108" t="s">
        <v>47</v>
      </c>
      <c r="D23" s="107"/>
      <c r="E23" s="97" t="s">
        <v>48</v>
      </c>
      <c r="F23" s="44" t="n">
        <v>347</v>
      </c>
      <c r="G23" s="45"/>
      <c r="H23" s="46"/>
      <c r="I23" s="47"/>
      <c r="J23" s="45"/>
      <c r="K23" s="48"/>
      <c r="L23" s="48"/>
      <c r="M23" s="48"/>
      <c r="N23" s="49"/>
      <c r="O23" s="50"/>
      <c r="P23" s="51"/>
      <c r="Q23" s="52" t="s">
        <v>23</v>
      </c>
    </row>
    <row r="24" s="105" customFormat="true" ht="28.15" hidden="false" customHeight="true" outlineLevel="0" collapsed="false">
      <c r="A24" s="54" t="s">
        <v>49</v>
      </c>
      <c r="B24" s="54"/>
      <c r="C24" s="54"/>
      <c r="D24" s="54"/>
      <c r="E24" s="98"/>
      <c r="F24" s="56"/>
      <c r="G24" s="99"/>
      <c r="H24" s="100"/>
      <c r="I24" s="101"/>
      <c r="J24" s="33" t="s">
        <v>19</v>
      </c>
      <c r="K24" s="60" t="n">
        <f aca="false">SUM(K25:K26)</f>
        <v>0</v>
      </c>
      <c r="L24" s="60" t="n">
        <f aca="false">SUM(L25:L26)</f>
        <v>0</v>
      </c>
      <c r="M24" s="60" t="n">
        <f aca="false">SUM(M25:M26)</f>
        <v>0</v>
      </c>
      <c r="N24" s="102"/>
      <c r="O24" s="62"/>
      <c r="P24" s="103"/>
      <c r="Q24" s="70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</row>
    <row r="25" customFormat="false" ht="79.85" hidden="false" customHeight="false" outlineLevel="0" collapsed="false">
      <c r="A25" s="39" t="n">
        <v>1</v>
      </c>
      <c r="B25" s="96" t="s">
        <v>50</v>
      </c>
      <c r="C25" s="109" t="s">
        <v>51</v>
      </c>
      <c r="D25" s="110"/>
      <c r="E25" s="97" t="s">
        <v>52</v>
      </c>
      <c r="F25" s="44" t="n">
        <v>111</v>
      </c>
      <c r="G25" s="45"/>
      <c r="H25" s="46"/>
      <c r="I25" s="47"/>
      <c r="J25" s="45"/>
      <c r="K25" s="48"/>
      <c r="L25" s="48"/>
      <c r="M25" s="48"/>
      <c r="N25" s="49"/>
      <c r="O25" s="50"/>
      <c r="P25" s="51"/>
      <c r="Q25" s="52" t="s">
        <v>23</v>
      </c>
    </row>
    <row r="26" customFormat="false" ht="91.2" hidden="false" customHeight="false" outlineLevel="0" collapsed="false">
      <c r="A26" s="39" t="n">
        <v>2</v>
      </c>
      <c r="B26" s="96" t="s">
        <v>53</v>
      </c>
      <c r="C26" s="109" t="s">
        <v>54</v>
      </c>
      <c r="D26" s="42"/>
      <c r="E26" s="97" t="s">
        <v>55</v>
      </c>
      <c r="F26" s="44" t="n">
        <v>62</v>
      </c>
      <c r="G26" s="45"/>
      <c r="H26" s="46"/>
      <c r="I26" s="47"/>
      <c r="J26" s="45"/>
      <c r="K26" s="48"/>
      <c r="L26" s="48"/>
      <c r="M26" s="48"/>
      <c r="N26" s="49"/>
      <c r="O26" s="50"/>
      <c r="P26" s="51"/>
      <c r="Q26" s="52" t="s">
        <v>23</v>
      </c>
    </row>
    <row r="27" s="113" customFormat="true" ht="22.35" hidden="false" customHeight="true" outlineLevel="0" collapsed="false">
      <c r="A27" s="111" t="s">
        <v>56</v>
      </c>
      <c r="B27" s="111"/>
      <c r="C27" s="111"/>
      <c r="D27" s="111"/>
      <c r="E27" s="30"/>
      <c r="F27" s="66"/>
      <c r="G27" s="33"/>
      <c r="H27" s="67"/>
      <c r="I27" s="33"/>
      <c r="J27" s="33" t="s">
        <v>19</v>
      </c>
      <c r="K27" s="34" t="n">
        <f aca="false">K28</f>
        <v>0</v>
      </c>
      <c r="L27" s="34" t="n">
        <f aca="false">L28</f>
        <v>0</v>
      </c>
      <c r="M27" s="34" t="n">
        <f aca="false">M28</f>
        <v>0</v>
      </c>
      <c r="N27" s="68"/>
      <c r="O27" s="69"/>
      <c r="P27" s="69"/>
      <c r="Q27" s="70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</row>
    <row r="28" customFormat="false" ht="79.85" hidden="false" customHeight="false" outlineLevel="0" collapsed="false">
      <c r="A28" s="39" t="n">
        <v>1</v>
      </c>
      <c r="B28" s="96" t="s">
        <v>57</v>
      </c>
      <c r="C28" s="53" t="s">
        <v>58</v>
      </c>
      <c r="D28" s="42"/>
      <c r="E28" s="97" t="s">
        <v>28</v>
      </c>
      <c r="F28" s="44" t="n">
        <v>106</v>
      </c>
      <c r="G28" s="45"/>
      <c r="H28" s="46"/>
      <c r="I28" s="47"/>
      <c r="J28" s="45"/>
      <c r="K28" s="48"/>
      <c r="L28" s="48"/>
      <c r="M28" s="48"/>
      <c r="N28" s="49"/>
      <c r="O28" s="50"/>
      <c r="P28" s="51"/>
      <c r="Q28" s="52" t="s">
        <v>23</v>
      </c>
    </row>
    <row r="29" s="122" customFormat="true" ht="38.1" hidden="false" customHeight="true" outlineLevel="0" collapsed="false">
      <c r="A29" s="114" t="s">
        <v>59</v>
      </c>
      <c r="B29" s="114"/>
      <c r="C29" s="114"/>
      <c r="D29" s="114"/>
      <c r="E29" s="115"/>
      <c r="F29" s="116"/>
      <c r="G29" s="117"/>
      <c r="H29" s="118"/>
      <c r="I29" s="117"/>
      <c r="J29" s="33" t="s">
        <v>19</v>
      </c>
      <c r="K29" s="34" t="n">
        <f aca="false">K30</f>
        <v>0</v>
      </c>
      <c r="L29" s="34" t="n">
        <f aca="false">L30</f>
        <v>0</v>
      </c>
      <c r="M29" s="34" t="n">
        <f aca="false">M30</f>
        <v>0</v>
      </c>
      <c r="N29" s="119"/>
      <c r="O29" s="120"/>
      <c r="P29" s="120"/>
      <c r="Q29" s="120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</row>
    <row r="30" customFormat="false" ht="35.05" hidden="false" customHeight="false" outlineLevel="0" collapsed="false">
      <c r="A30" s="39" t="n">
        <v>1</v>
      </c>
      <c r="B30" s="40" t="s">
        <v>60</v>
      </c>
      <c r="C30" s="53" t="s">
        <v>61</v>
      </c>
      <c r="D30" s="123"/>
      <c r="E30" s="97" t="s">
        <v>28</v>
      </c>
      <c r="F30" s="44" t="n">
        <v>13</v>
      </c>
      <c r="G30" s="45"/>
      <c r="H30" s="46"/>
      <c r="I30" s="47"/>
      <c r="J30" s="45"/>
      <c r="K30" s="48"/>
      <c r="L30" s="48"/>
      <c r="M30" s="48"/>
      <c r="N30" s="49"/>
      <c r="O30" s="50"/>
      <c r="P30" s="51"/>
      <c r="Q30" s="52" t="s">
        <v>23</v>
      </c>
    </row>
    <row r="31" s="113" customFormat="true" ht="32.6" hidden="false" customHeight="true" outlineLevel="0" collapsed="false">
      <c r="A31" s="114" t="s">
        <v>62</v>
      </c>
      <c r="B31" s="114"/>
      <c r="C31" s="114"/>
      <c r="D31" s="114"/>
      <c r="E31" s="115"/>
      <c r="F31" s="124"/>
      <c r="G31" s="125"/>
      <c r="H31" s="126"/>
      <c r="I31" s="127"/>
      <c r="J31" s="33" t="s">
        <v>19</v>
      </c>
      <c r="K31" s="34" t="n">
        <f aca="false">SUM(K32:K40)</f>
        <v>0</v>
      </c>
      <c r="L31" s="34" t="n">
        <f aca="false">SUM(L32:L40)</f>
        <v>0</v>
      </c>
      <c r="M31" s="34" t="n">
        <f aca="false">SUM(M32:M40)</f>
        <v>0</v>
      </c>
      <c r="N31" s="128"/>
      <c r="O31" s="129"/>
      <c r="P31" s="129"/>
      <c r="Q31" s="129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</row>
    <row r="32" customFormat="false" ht="68.65" hidden="false" customHeight="false" outlineLevel="0" collapsed="false">
      <c r="A32" s="39" t="n">
        <v>1</v>
      </c>
      <c r="B32" s="96" t="s">
        <v>63</v>
      </c>
      <c r="C32" s="130" t="s">
        <v>64</v>
      </c>
      <c r="D32" s="123"/>
      <c r="E32" s="131" t="s">
        <v>65</v>
      </c>
      <c r="F32" s="44" t="n">
        <v>57</v>
      </c>
      <c r="G32" s="45"/>
      <c r="H32" s="46"/>
      <c r="I32" s="47"/>
      <c r="J32" s="45"/>
      <c r="K32" s="48"/>
      <c r="L32" s="48"/>
      <c r="M32" s="48"/>
      <c r="N32" s="49"/>
      <c r="O32" s="50"/>
      <c r="P32" s="51"/>
      <c r="Q32" s="52" t="s">
        <v>23</v>
      </c>
    </row>
    <row r="33" customFormat="false" ht="102.2" hidden="false" customHeight="false" outlineLevel="0" collapsed="false">
      <c r="A33" s="39" t="n">
        <v>2</v>
      </c>
      <c r="B33" s="96" t="s">
        <v>66</v>
      </c>
      <c r="C33" s="109" t="s">
        <v>67</v>
      </c>
      <c r="D33" s="132"/>
      <c r="E33" s="131" t="s">
        <v>65</v>
      </c>
      <c r="F33" s="44" t="n">
        <v>9</v>
      </c>
      <c r="G33" s="45"/>
      <c r="H33" s="46"/>
      <c r="I33" s="47"/>
      <c r="J33" s="45"/>
      <c r="K33" s="48"/>
      <c r="L33" s="48"/>
      <c r="M33" s="48"/>
      <c r="N33" s="49"/>
      <c r="O33" s="50"/>
      <c r="P33" s="51"/>
      <c r="Q33" s="52" t="s">
        <v>23</v>
      </c>
    </row>
    <row r="34" customFormat="false" ht="102.2" hidden="false" customHeight="false" outlineLevel="0" collapsed="false">
      <c r="A34" s="39" t="n">
        <v>3</v>
      </c>
      <c r="B34" s="96"/>
      <c r="C34" s="109" t="s">
        <v>67</v>
      </c>
      <c r="D34" s="132"/>
      <c r="E34" s="97" t="s">
        <v>55</v>
      </c>
      <c r="F34" s="44" t="n">
        <v>1</v>
      </c>
      <c r="G34" s="45"/>
      <c r="H34" s="46"/>
      <c r="I34" s="47"/>
      <c r="J34" s="45"/>
      <c r="K34" s="48"/>
      <c r="L34" s="48"/>
      <c r="M34" s="48"/>
      <c r="N34" s="49"/>
      <c r="O34" s="50"/>
      <c r="P34" s="51"/>
      <c r="Q34" s="52" t="s">
        <v>23</v>
      </c>
    </row>
    <row r="35" customFormat="false" ht="124.6" hidden="false" customHeight="false" outlineLevel="0" collapsed="false">
      <c r="A35" s="39" t="n">
        <v>4</v>
      </c>
      <c r="B35" s="96" t="s">
        <v>68</v>
      </c>
      <c r="C35" s="133" t="s">
        <v>69</v>
      </c>
      <c r="D35" s="110"/>
      <c r="E35" s="97" t="s">
        <v>55</v>
      </c>
      <c r="F35" s="44" t="n">
        <v>1</v>
      </c>
      <c r="G35" s="45"/>
      <c r="H35" s="46"/>
      <c r="I35" s="47"/>
      <c r="J35" s="45"/>
      <c r="K35" s="48"/>
      <c r="L35" s="48"/>
      <c r="M35" s="48"/>
      <c r="N35" s="49"/>
      <c r="O35" s="50"/>
      <c r="P35" s="51"/>
      <c r="Q35" s="52" t="s">
        <v>23</v>
      </c>
    </row>
    <row r="36" customFormat="false" ht="68.65" hidden="false" customHeight="false" outlineLevel="0" collapsed="false">
      <c r="A36" s="39" t="n">
        <v>5</v>
      </c>
      <c r="B36" s="134" t="s">
        <v>70</v>
      </c>
      <c r="C36" s="109" t="s">
        <v>71</v>
      </c>
      <c r="D36" s="135"/>
      <c r="E36" s="131" t="s">
        <v>65</v>
      </c>
      <c r="F36" s="44" t="n">
        <v>6</v>
      </c>
      <c r="G36" s="45"/>
      <c r="H36" s="46"/>
      <c r="I36" s="47"/>
      <c r="J36" s="45"/>
      <c r="K36" s="48"/>
      <c r="L36" s="48"/>
      <c r="M36" s="48"/>
      <c r="N36" s="49"/>
      <c r="O36" s="50"/>
      <c r="P36" s="51"/>
      <c r="Q36" s="52" t="s">
        <v>23</v>
      </c>
    </row>
    <row r="37" customFormat="false" ht="38.95" hidden="false" customHeight="true" outlineLevel="0" collapsed="false">
      <c r="A37" s="39" t="n">
        <v>6</v>
      </c>
      <c r="B37" s="134"/>
      <c r="C37" s="53" t="s">
        <v>72</v>
      </c>
      <c r="D37" s="136"/>
      <c r="E37" s="131" t="s">
        <v>55</v>
      </c>
      <c r="F37" s="44" t="n">
        <v>2</v>
      </c>
      <c r="G37" s="45"/>
      <c r="H37" s="46"/>
      <c r="I37" s="47"/>
      <c r="J37" s="45"/>
      <c r="K37" s="48"/>
      <c r="L37" s="48"/>
      <c r="M37" s="48"/>
      <c r="N37" s="49"/>
      <c r="O37" s="50"/>
      <c r="P37" s="51"/>
      <c r="Q37" s="52" t="s">
        <v>23</v>
      </c>
    </row>
    <row r="38" customFormat="false" ht="33.95" hidden="false" customHeight="true" outlineLevel="0" collapsed="false">
      <c r="A38" s="39"/>
      <c r="B38" s="39"/>
      <c r="C38" s="53" t="s">
        <v>72</v>
      </c>
      <c r="D38" s="136"/>
      <c r="E38" s="131" t="s">
        <v>65</v>
      </c>
      <c r="F38" s="44" t="n">
        <v>2</v>
      </c>
      <c r="G38" s="45"/>
      <c r="H38" s="46"/>
      <c r="I38" s="47"/>
      <c r="J38" s="45"/>
      <c r="K38" s="48"/>
      <c r="L38" s="48"/>
      <c r="M38" s="48"/>
      <c r="N38" s="49"/>
      <c r="O38" s="50"/>
      <c r="P38" s="51"/>
      <c r="Q38" s="52" t="s">
        <v>23</v>
      </c>
    </row>
    <row r="39" customFormat="false" ht="39.15" hidden="false" customHeight="true" outlineLevel="0" collapsed="false">
      <c r="A39" s="39" t="n">
        <v>7</v>
      </c>
      <c r="B39" s="134"/>
      <c r="C39" s="53" t="s">
        <v>73</v>
      </c>
      <c r="D39" s="136"/>
      <c r="E39" s="131" t="s">
        <v>65</v>
      </c>
      <c r="F39" s="44" t="n">
        <v>1</v>
      </c>
      <c r="G39" s="45"/>
      <c r="H39" s="46"/>
      <c r="I39" s="47"/>
      <c r="J39" s="45"/>
      <c r="K39" s="48"/>
      <c r="L39" s="48"/>
      <c r="M39" s="48"/>
      <c r="N39" s="49"/>
      <c r="O39" s="50"/>
      <c r="P39" s="51"/>
      <c r="Q39" s="52" t="s">
        <v>23</v>
      </c>
    </row>
    <row r="40" customFormat="false" ht="38.95" hidden="false" customHeight="true" outlineLevel="0" collapsed="false">
      <c r="A40" s="39"/>
      <c r="B40" s="134"/>
      <c r="C40" s="53"/>
      <c r="D40" s="136"/>
      <c r="E40" s="131" t="s">
        <v>55</v>
      </c>
      <c r="F40" s="44" t="n">
        <v>1</v>
      </c>
      <c r="G40" s="45"/>
      <c r="H40" s="46"/>
      <c r="I40" s="47"/>
      <c r="J40" s="45"/>
      <c r="K40" s="48"/>
      <c r="L40" s="48"/>
      <c r="M40" s="48"/>
      <c r="N40" s="49"/>
      <c r="O40" s="50"/>
      <c r="P40" s="51"/>
      <c r="Q40" s="52" t="s">
        <v>23</v>
      </c>
    </row>
    <row r="41" customFormat="false" ht="39.55" hidden="false" customHeight="true" outlineLevel="0" collapsed="false">
      <c r="A41" s="137" t="s">
        <v>74</v>
      </c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49"/>
      <c r="O41" s="50"/>
      <c r="P41" s="51"/>
      <c r="Q41" s="84"/>
    </row>
    <row r="42" s="105" customFormat="true" ht="21.25" hidden="false" customHeight="true" outlineLevel="0" collapsed="false">
      <c r="A42" s="54" t="s">
        <v>75</v>
      </c>
      <c r="B42" s="54"/>
      <c r="C42" s="54"/>
      <c r="D42" s="54"/>
      <c r="E42" s="138"/>
      <c r="F42" s="139"/>
      <c r="G42" s="140"/>
      <c r="H42" s="141"/>
      <c r="I42" s="140"/>
      <c r="J42" s="33" t="s">
        <v>19</v>
      </c>
      <c r="K42" s="60" t="n">
        <f aca="false">SUM(K43:K45)</f>
        <v>0</v>
      </c>
      <c r="L42" s="60" t="n">
        <f aca="false">SUM(L43:L45)</f>
        <v>0</v>
      </c>
      <c r="M42" s="60" t="n">
        <f aca="false">SUM(M43:M45)</f>
        <v>0</v>
      </c>
      <c r="N42" s="142"/>
      <c r="O42" s="54"/>
      <c r="P42" s="143"/>
      <c r="Q42" s="129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</row>
    <row r="43" customFormat="false" ht="72.45" hidden="false" customHeight="true" outlineLevel="0" collapsed="false">
      <c r="A43" s="39" t="n">
        <v>1</v>
      </c>
      <c r="B43" s="144" t="s">
        <v>76</v>
      </c>
      <c r="C43" s="53" t="s">
        <v>77</v>
      </c>
      <c r="D43" s="123"/>
      <c r="E43" s="131" t="s">
        <v>78</v>
      </c>
      <c r="F43" s="44" t="n">
        <v>1</v>
      </c>
      <c r="G43" s="45"/>
      <c r="H43" s="46"/>
      <c r="I43" s="47"/>
      <c r="J43" s="45"/>
      <c r="K43" s="48"/>
      <c r="L43" s="48"/>
      <c r="M43" s="48"/>
      <c r="N43" s="49"/>
      <c r="O43" s="50"/>
      <c r="P43" s="51"/>
      <c r="Q43" s="52" t="s">
        <v>23</v>
      </c>
    </row>
    <row r="44" customFormat="false" ht="68.65" hidden="false" customHeight="false" outlineLevel="0" collapsed="false">
      <c r="A44" s="39" t="n">
        <v>2</v>
      </c>
      <c r="B44" s="144"/>
      <c r="C44" s="145" t="s">
        <v>79</v>
      </c>
      <c r="D44" s="123"/>
      <c r="E44" s="131" t="s">
        <v>55</v>
      </c>
      <c r="F44" s="44" t="n">
        <v>1</v>
      </c>
      <c r="G44" s="45"/>
      <c r="H44" s="46"/>
      <c r="I44" s="47"/>
      <c r="J44" s="45"/>
      <c r="K44" s="48"/>
      <c r="L44" s="48"/>
      <c r="M44" s="48"/>
      <c r="N44" s="49"/>
      <c r="O44" s="50"/>
      <c r="P44" s="51"/>
      <c r="Q44" s="52" t="s">
        <v>23</v>
      </c>
    </row>
    <row r="45" customFormat="false" ht="46.25" hidden="false" customHeight="false" outlineLevel="0" collapsed="false">
      <c r="A45" s="39" t="n">
        <v>3</v>
      </c>
      <c r="B45" s="144"/>
      <c r="C45" s="146" t="s">
        <v>80</v>
      </c>
      <c r="D45" s="123"/>
      <c r="E45" s="131" t="s">
        <v>81</v>
      </c>
      <c r="F45" s="44" t="n">
        <v>1</v>
      </c>
      <c r="G45" s="45"/>
      <c r="H45" s="46"/>
      <c r="I45" s="47"/>
      <c r="J45" s="45"/>
      <c r="K45" s="48"/>
      <c r="L45" s="48"/>
      <c r="M45" s="48"/>
      <c r="N45" s="49"/>
      <c r="O45" s="50"/>
      <c r="P45" s="51"/>
      <c r="Q45" s="52" t="s">
        <v>23</v>
      </c>
    </row>
    <row r="46" s="3" customFormat="true" ht="21.25" hidden="false" customHeight="true" outlineLevel="0" collapsed="false">
      <c r="A46" s="129" t="s">
        <v>82</v>
      </c>
      <c r="B46" s="129"/>
      <c r="C46" s="129"/>
      <c r="D46" s="129"/>
      <c r="E46" s="129"/>
      <c r="F46" s="120"/>
      <c r="G46" s="147"/>
      <c r="H46" s="120"/>
      <c r="I46" s="147"/>
      <c r="J46" s="33" t="s">
        <v>19</v>
      </c>
      <c r="K46" s="148" t="n">
        <f aca="false">K47</f>
        <v>0</v>
      </c>
      <c r="L46" s="148" t="n">
        <f aca="false">L47</f>
        <v>0</v>
      </c>
      <c r="M46" s="148" t="n">
        <f aca="false">M47</f>
        <v>0</v>
      </c>
      <c r="N46" s="120"/>
      <c r="O46" s="120"/>
      <c r="P46" s="149"/>
      <c r="Q46" s="120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</row>
    <row r="47" customFormat="false" ht="79.85" hidden="false" customHeight="false" outlineLevel="0" collapsed="false">
      <c r="A47" s="39" t="n">
        <v>1</v>
      </c>
      <c r="B47" s="96" t="s">
        <v>83</v>
      </c>
      <c r="C47" s="150" t="s">
        <v>84</v>
      </c>
      <c r="D47" s="110"/>
      <c r="E47" s="97" t="s">
        <v>28</v>
      </c>
      <c r="F47" s="44" t="n">
        <v>234</v>
      </c>
      <c r="G47" s="45"/>
      <c r="H47" s="46"/>
      <c r="I47" s="47"/>
      <c r="J47" s="45"/>
      <c r="K47" s="48"/>
      <c r="L47" s="48"/>
      <c r="M47" s="48"/>
      <c r="N47" s="49"/>
      <c r="O47" s="50"/>
      <c r="P47" s="51"/>
      <c r="Q47" s="52" t="s">
        <v>23</v>
      </c>
    </row>
    <row r="48" s="122" customFormat="true" ht="26.1" hidden="false" customHeight="true" outlineLevel="0" collapsed="false">
      <c r="A48" s="29" t="s">
        <v>85</v>
      </c>
      <c r="B48" s="29"/>
      <c r="C48" s="29"/>
      <c r="D48" s="29"/>
      <c r="E48" s="151"/>
      <c r="F48" s="152"/>
      <c r="G48" s="153"/>
      <c r="H48" s="31"/>
      <c r="I48" s="32"/>
      <c r="J48" s="33" t="s">
        <v>19</v>
      </c>
      <c r="K48" s="34" t="n">
        <f aca="false">K49</f>
        <v>0</v>
      </c>
      <c r="L48" s="34" t="n">
        <f aca="false">L49</f>
        <v>0</v>
      </c>
      <c r="M48" s="34" t="n">
        <f aca="false">M49</f>
        <v>0</v>
      </c>
      <c r="N48" s="35"/>
      <c r="O48" s="154"/>
      <c r="P48" s="154"/>
      <c r="Q48" s="64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</row>
    <row r="49" customFormat="false" ht="35.05" hidden="false" customHeight="false" outlineLevel="0" collapsed="false">
      <c r="A49" s="39" t="n">
        <v>1</v>
      </c>
      <c r="B49" s="96" t="s">
        <v>86</v>
      </c>
      <c r="C49" s="53" t="s">
        <v>87</v>
      </c>
      <c r="D49" s="110"/>
      <c r="E49" s="97" t="s">
        <v>88</v>
      </c>
      <c r="F49" s="44" t="n">
        <v>20</v>
      </c>
      <c r="G49" s="45"/>
      <c r="H49" s="46"/>
      <c r="I49" s="47"/>
      <c r="J49" s="45"/>
      <c r="K49" s="48"/>
      <c r="L49" s="48"/>
      <c r="M49" s="48"/>
      <c r="N49" s="49"/>
      <c r="O49" s="50"/>
      <c r="P49" s="51"/>
      <c r="Q49" s="52" t="s">
        <v>23</v>
      </c>
    </row>
    <row r="50" customFormat="false" ht="33.55" hidden="false" customHeight="true" outlineLevel="0" collapsed="false">
      <c r="A50" s="129" t="s">
        <v>89</v>
      </c>
      <c r="B50" s="129"/>
      <c r="C50" s="129"/>
      <c r="D50" s="129"/>
      <c r="E50" s="155"/>
      <c r="F50" s="63"/>
      <c r="G50" s="156"/>
      <c r="H50" s="63"/>
      <c r="I50" s="156"/>
      <c r="J50" s="33" t="s">
        <v>19</v>
      </c>
      <c r="K50" s="148" t="n">
        <f aca="false">K51</f>
        <v>0</v>
      </c>
      <c r="L50" s="148" t="n">
        <f aca="false">L51</f>
        <v>0</v>
      </c>
      <c r="M50" s="148" t="n">
        <f aca="false">M51</f>
        <v>0</v>
      </c>
      <c r="N50" s="157"/>
      <c r="O50" s="63"/>
      <c r="P50" s="63"/>
      <c r="Q50" s="64"/>
    </row>
    <row r="51" customFormat="false" ht="35.05" hidden="false" customHeight="false" outlineLevel="0" collapsed="false">
      <c r="A51" s="84" t="n">
        <v>1</v>
      </c>
      <c r="B51" s="51"/>
      <c r="C51" s="158" t="s">
        <v>90</v>
      </c>
      <c r="D51" s="82"/>
      <c r="E51" s="159" t="s">
        <v>55</v>
      </c>
      <c r="F51" s="160" t="n">
        <v>1</v>
      </c>
      <c r="G51" s="161"/>
      <c r="H51" s="51"/>
      <c r="I51" s="161"/>
      <c r="J51" s="162"/>
      <c r="K51" s="163"/>
      <c r="L51" s="163"/>
      <c r="M51" s="163"/>
      <c r="N51" s="164"/>
      <c r="O51" s="51"/>
      <c r="P51" s="51"/>
      <c r="Q51" s="52" t="s">
        <v>23</v>
      </c>
    </row>
    <row r="52" s="3" customFormat="true" ht="46.6" hidden="false" customHeight="true" outlineLevel="0" collapsed="false">
      <c r="A52" s="129" t="s">
        <v>91</v>
      </c>
      <c r="B52" s="129"/>
      <c r="C52" s="129"/>
      <c r="D52" s="129"/>
      <c r="E52" s="129"/>
      <c r="F52" s="120"/>
      <c r="G52" s="147"/>
      <c r="H52" s="120"/>
      <c r="I52" s="147"/>
      <c r="J52" s="33" t="s">
        <v>19</v>
      </c>
      <c r="K52" s="148" t="n">
        <f aca="false">SUM(K53:K54)</f>
        <v>0</v>
      </c>
      <c r="L52" s="148" t="n">
        <f aca="false">SUM(L53:L54)</f>
        <v>0</v>
      </c>
      <c r="M52" s="148" t="n">
        <f aca="false">SUM(M53:M54)</f>
        <v>0</v>
      </c>
      <c r="N52" s="120"/>
      <c r="O52" s="120"/>
      <c r="P52" s="63"/>
      <c r="Q52" s="64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</row>
    <row r="53" s="122" customFormat="true" ht="35.05" hidden="false" customHeight="false" outlineLevel="0" collapsed="false">
      <c r="A53" s="165" t="n">
        <v>1</v>
      </c>
      <c r="B53" s="166" t="s">
        <v>92</v>
      </c>
      <c r="C53" s="106" t="s">
        <v>93</v>
      </c>
      <c r="D53" s="167"/>
      <c r="E53" s="131" t="s">
        <v>94</v>
      </c>
      <c r="F53" s="168" t="n">
        <v>20</v>
      </c>
      <c r="G53" s="169"/>
      <c r="H53" s="170"/>
      <c r="I53" s="169"/>
      <c r="J53" s="171"/>
      <c r="K53" s="172"/>
      <c r="L53" s="172"/>
      <c r="M53" s="172"/>
      <c r="N53" s="170"/>
      <c r="O53" s="170"/>
      <c r="P53" s="85"/>
      <c r="Q53" s="52" t="s">
        <v>23</v>
      </c>
      <c r="R53" s="173"/>
      <c r="S53" s="173"/>
      <c r="T53" s="173"/>
      <c r="U53" s="173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LZ53" s="1"/>
      <c r="AMA53" s="1"/>
      <c r="AMB53" s="1"/>
      <c r="AMC53" s="1"/>
      <c r="AMD53" s="1"/>
      <c r="AME53" s="1"/>
      <c r="AMF53" s="1"/>
      <c r="AMG53" s="1"/>
      <c r="AMH53" s="1"/>
      <c r="AMI53" s="1"/>
      <c r="AMJ53" s="1"/>
    </row>
    <row r="54" s="122" customFormat="true" ht="35.05" hidden="false" customHeight="false" outlineLevel="0" collapsed="false">
      <c r="A54" s="165" t="n">
        <v>2</v>
      </c>
      <c r="B54" s="166"/>
      <c r="C54" s="106" t="s">
        <v>95</v>
      </c>
      <c r="D54" s="167"/>
      <c r="E54" s="131" t="s">
        <v>94</v>
      </c>
      <c r="F54" s="168" t="n">
        <v>36</v>
      </c>
      <c r="G54" s="169"/>
      <c r="H54" s="170"/>
      <c r="I54" s="169"/>
      <c r="J54" s="171"/>
      <c r="K54" s="172"/>
      <c r="L54" s="172"/>
      <c r="M54" s="172"/>
      <c r="N54" s="170"/>
      <c r="O54" s="170"/>
      <c r="P54" s="85"/>
      <c r="Q54" s="52" t="s">
        <v>23</v>
      </c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</row>
    <row r="55" s="122" customFormat="true" ht="32.8" hidden="false" customHeight="true" outlineLevel="0" collapsed="false">
      <c r="A55" s="84" t="s">
        <v>96</v>
      </c>
      <c r="B55" s="174" t="s">
        <v>97</v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85"/>
      <c r="Q55" s="175"/>
      <c r="R55" s="173"/>
      <c r="S55" s="173"/>
      <c r="T55" s="173"/>
      <c r="U55" s="173"/>
      <c r="V55" s="173"/>
      <c r="W55" s="173"/>
      <c r="X55" s="173"/>
      <c r="Y55" s="173"/>
      <c r="Z55" s="173"/>
      <c r="AA55" s="173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</row>
    <row r="56" s="122" customFormat="true" ht="29.1" hidden="false" customHeight="true" outlineLevel="0" collapsed="false">
      <c r="A56" s="176" t="s">
        <v>98</v>
      </c>
      <c r="B56" s="176"/>
      <c r="C56" s="176"/>
      <c r="D56" s="176"/>
      <c r="E56" s="177"/>
      <c r="F56" s="178"/>
      <c r="G56" s="179"/>
      <c r="H56" s="178"/>
      <c r="I56" s="179"/>
      <c r="J56" s="33" t="s">
        <v>19</v>
      </c>
      <c r="K56" s="101" t="n">
        <f aca="false">K57</f>
        <v>0</v>
      </c>
      <c r="L56" s="101" t="n">
        <f aca="false">L57</f>
        <v>0</v>
      </c>
      <c r="M56" s="101" t="n">
        <f aca="false">M57</f>
        <v>0</v>
      </c>
      <c r="N56" s="178"/>
      <c r="O56" s="178"/>
      <c r="P56" s="69"/>
      <c r="Q56" s="70"/>
      <c r="R56" s="173"/>
      <c r="S56" s="173"/>
      <c r="T56" s="173"/>
      <c r="U56" s="173"/>
      <c r="V56" s="173"/>
      <c r="W56" s="173"/>
      <c r="X56" s="173"/>
      <c r="Y56" s="173"/>
      <c r="Z56" s="173"/>
      <c r="AA56" s="173"/>
      <c r="AB56" s="173"/>
      <c r="AC56" s="173"/>
      <c r="AD56" s="173"/>
      <c r="AE56" s="173"/>
      <c r="AF56" s="173"/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3"/>
      <c r="AT56" s="173"/>
      <c r="AU56" s="173"/>
      <c r="AV56" s="173"/>
      <c r="AW56" s="173"/>
      <c r="AX56" s="173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</row>
    <row r="57" s="122" customFormat="true" ht="68.8" hidden="false" customHeight="false" outlineLevel="0" collapsed="false">
      <c r="A57" s="165" t="n">
        <v>1</v>
      </c>
      <c r="B57" s="166"/>
      <c r="C57" s="106" t="s">
        <v>99</v>
      </c>
      <c r="D57" s="180"/>
      <c r="E57" s="97" t="s">
        <v>100</v>
      </c>
      <c r="F57" s="44" t="n">
        <v>218</v>
      </c>
      <c r="G57" s="169"/>
      <c r="H57" s="170"/>
      <c r="I57" s="169"/>
      <c r="J57" s="171"/>
      <c r="K57" s="172"/>
      <c r="L57" s="172"/>
      <c r="M57" s="172"/>
      <c r="N57" s="170"/>
      <c r="O57" s="170"/>
      <c r="P57" s="85"/>
      <c r="Q57" s="52" t="s">
        <v>23</v>
      </c>
      <c r="R57" s="173"/>
      <c r="S57" s="173"/>
      <c r="T57" s="173"/>
      <c r="U57" s="173"/>
      <c r="V57" s="173"/>
      <c r="W57" s="173"/>
      <c r="X57" s="173"/>
      <c r="Y57" s="173"/>
      <c r="Z57" s="173"/>
      <c r="AA57" s="173"/>
      <c r="AB57" s="173"/>
      <c r="AC57" s="173"/>
      <c r="AD57" s="173"/>
      <c r="AE57" s="173"/>
      <c r="AF57" s="173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</row>
    <row r="58" s="122" customFormat="true" ht="29.1" hidden="false" customHeight="true" outlineLevel="0" collapsed="false">
      <c r="A58" s="176" t="s">
        <v>101</v>
      </c>
      <c r="B58" s="176"/>
      <c r="C58" s="176"/>
      <c r="D58" s="176"/>
      <c r="E58" s="177"/>
      <c r="F58" s="178"/>
      <c r="G58" s="179"/>
      <c r="H58" s="178"/>
      <c r="I58" s="179"/>
      <c r="J58" s="33" t="s">
        <v>19</v>
      </c>
      <c r="K58" s="101" t="n">
        <f aca="false">K59</f>
        <v>0</v>
      </c>
      <c r="L58" s="101" t="n">
        <f aca="false">L59</f>
        <v>0</v>
      </c>
      <c r="M58" s="101" t="n">
        <f aca="false">M59</f>
        <v>0</v>
      </c>
      <c r="N58" s="178"/>
      <c r="O58" s="178"/>
      <c r="P58" s="69"/>
      <c r="Q58" s="70"/>
      <c r="R58" s="173"/>
      <c r="S58" s="173"/>
      <c r="T58" s="173"/>
      <c r="U58" s="173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</row>
    <row r="59" s="122" customFormat="true" ht="83.7" hidden="false" customHeight="true" outlineLevel="0" collapsed="false">
      <c r="A59" s="165" t="n">
        <v>1</v>
      </c>
      <c r="B59" s="166"/>
      <c r="C59" s="181" t="s">
        <v>102</v>
      </c>
      <c r="D59" s="123"/>
      <c r="E59" s="131" t="s">
        <v>103</v>
      </c>
      <c r="F59" s="168" t="n">
        <v>200</v>
      </c>
      <c r="G59" s="169"/>
      <c r="H59" s="170"/>
      <c r="I59" s="169"/>
      <c r="J59" s="171"/>
      <c r="K59" s="172"/>
      <c r="L59" s="172"/>
      <c r="M59" s="172"/>
      <c r="N59" s="170"/>
      <c r="O59" s="170"/>
      <c r="P59" s="85"/>
      <c r="Q59" s="52" t="s">
        <v>23</v>
      </c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</row>
    <row r="60" s="122" customFormat="true" ht="37.3" hidden="false" customHeight="true" outlineLevel="0" collapsed="false">
      <c r="A60" s="176" t="s">
        <v>104</v>
      </c>
      <c r="B60" s="176"/>
      <c r="C60" s="176"/>
      <c r="D60" s="176"/>
      <c r="E60" s="138"/>
      <c r="F60" s="182"/>
      <c r="G60" s="183"/>
      <c r="H60" s="184"/>
      <c r="I60" s="183"/>
      <c r="J60" s="33" t="s">
        <v>19</v>
      </c>
      <c r="K60" s="101" t="n">
        <f aca="false">SUM(K61:K63)</f>
        <v>0</v>
      </c>
      <c r="L60" s="101" t="n">
        <f aca="false">SUM(L61:L63)</f>
        <v>0</v>
      </c>
      <c r="M60" s="101" t="n">
        <f aca="false">SUM(M61:M63)</f>
        <v>0</v>
      </c>
      <c r="N60" s="184"/>
      <c r="O60" s="184"/>
      <c r="P60" s="154"/>
      <c r="Q60" s="64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173"/>
      <c r="AC60" s="173"/>
      <c r="AD60" s="173"/>
      <c r="AE60" s="173"/>
      <c r="AF60" s="173"/>
      <c r="AG60" s="173"/>
      <c r="AH60" s="173"/>
      <c r="AI60" s="173"/>
      <c r="AJ60" s="173"/>
      <c r="AK60" s="173"/>
      <c r="AL60" s="173"/>
      <c r="AM60" s="173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</row>
    <row r="61" s="122" customFormat="true" ht="45.6" hidden="false" customHeight="true" outlineLevel="0" collapsed="false">
      <c r="A61" s="165" t="n">
        <v>1</v>
      </c>
      <c r="B61" s="166"/>
      <c r="C61" s="53" t="s">
        <v>105</v>
      </c>
      <c r="D61" s="123"/>
      <c r="E61" s="159" t="s">
        <v>106</v>
      </c>
      <c r="F61" s="168" t="n">
        <v>8</v>
      </c>
      <c r="G61" s="169"/>
      <c r="H61" s="170"/>
      <c r="I61" s="169"/>
      <c r="J61" s="171"/>
      <c r="K61" s="172"/>
      <c r="L61" s="172"/>
      <c r="M61" s="172"/>
      <c r="N61" s="170"/>
      <c r="O61" s="170"/>
      <c r="P61" s="85"/>
      <c r="Q61" s="52" t="s">
        <v>23</v>
      </c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LZ61" s="1"/>
      <c r="AMA61" s="1"/>
      <c r="AMB61" s="1"/>
      <c r="AMC61" s="1"/>
      <c r="AMD61" s="1"/>
      <c r="AME61" s="1"/>
      <c r="AMF61" s="1"/>
      <c r="AMG61" s="1"/>
      <c r="AMH61" s="1"/>
      <c r="AMI61" s="1"/>
      <c r="AMJ61" s="1"/>
    </row>
    <row r="62" s="122" customFormat="true" ht="47.25" hidden="false" customHeight="true" outlineLevel="0" collapsed="false">
      <c r="A62" s="165"/>
      <c r="B62" s="166"/>
      <c r="C62" s="53"/>
      <c r="D62" s="123"/>
      <c r="E62" s="159" t="s">
        <v>107</v>
      </c>
      <c r="F62" s="168" t="n">
        <v>65</v>
      </c>
      <c r="G62" s="169"/>
      <c r="H62" s="170"/>
      <c r="I62" s="169"/>
      <c r="J62" s="171"/>
      <c r="K62" s="172"/>
      <c r="L62" s="172"/>
      <c r="M62" s="172"/>
      <c r="N62" s="170"/>
      <c r="O62" s="170"/>
      <c r="P62" s="85"/>
      <c r="Q62" s="52" t="s">
        <v>23</v>
      </c>
      <c r="R62" s="173"/>
      <c r="S62" s="173"/>
      <c r="T62" s="173"/>
      <c r="U62" s="173"/>
      <c r="V62" s="173"/>
      <c r="W62" s="173"/>
      <c r="X62" s="173"/>
      <c r="Y62" s="173"/>
      <c r="Z62" s="173"/>
      <c r="AA62" s="173"/>
      <c r="AB62" s="173"/>
      <c r="AC62" s="173"/>
      <c r="AD62" s="173"/>
      <c r="AE62" s="173"/>
      <c r="AF62" s="173"/>
      <c r="AG62" s="173"/>
      <c r="AH62" s="173"/>
      <c r="AI62" s="173"/>
      <c r="AJ62" s="173"/>
      <c r="AK62" s="173"/>
      <c r="AL62" s="173"/>
      <c r="AM62" s="173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</row>
    <row r="63" s="122" customFormat="true" ht="66.3" hidden="false" customHeight="true" outlineLevel="0" collapsed="false">
      <c r="A63" s="165" t="n">
        <v>2</v>
      </c>
      <c r="B63" s="166"/>
      <c r="C63" s="134" t="s">
        <v>108</v>
      </c>
      <c r="D63" s="123"/>
      <c r="E63" s="131" t="s">
        <v>109</v>
      </c>
      <c r="F63" s="168" t="n">
        <v>1</v>
      </c>
      <c r="G63" s="169"/>
      <c r="H63" s="170"/>
      <c r="I63" s="169"/>
      <c r="J63" s="171"/>
      <c r="K63" s="172"/>
      <c r="L63" s="172"/>
      <c r="M63" s="172"/>
      <c r="N63" s="170"/>
      <c r="O63" s="170"/>
      <c r="P63" s="85"/>
      <c r="Q63" s="52" t="s">
        <v>23</v>
      </c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  <c r="AK63" s="173"/>
      <c r="AL63" s="173"/>
      <c r="AM63" s="173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LZ63" s="1"/>
      <c r="AMA63" s="1"/>
      <c r="AMB63" s="1"/>
      <c r="AMC63" s="1"/>
      <c r="AMD63" s="1"/>
      <c r="AME63" s="1"/>
      <c r="AMF63" s="1"/>
      <c r="AMG63" s="1"/>
      <c r="AMH63" s="1"/>
      <c r="AMI63" s="1"/>
      <c r="AMJ63" s="1"/>
    </row>
    <row r="64" s="122" customFormat="true" ht="29.1" hidden="false" customHeight="true" outlineLevel="0" collapsed="false">
      <c r="A64" s="176" t="s">
        <v>110</v>
      </c>
      <c r="B64" s="176"/>
      <c r="C64" s="176"/>
      <c r="D64" s="176"/>
      <c r="E64" s="176"/>
      <c r="F64" s="184"/>
      <c r="G64" s="183"/>
      <c r="H64" s="184"/>
      <c r="I64" s="183"/>
      <c r="J64" s="33" t="s">
        <v>19</v>
      </c>
      <c r="K64" s="101" t="n">
        <f aca="false">K65</f>
        <v>0</v>
      </c>
      <c r="L64" s="101" t="n">
        <f aca="false">L65</f>
        <v>0</v>
      </c>
      <c r="M64" s="101" t="n">
        <f aca="false">M65</f>
        <v>0</v>
      </c>
      <c r="N64" s="184"/>
      <c r="O64" s="184"/>
      <c r="P64" s="154"/>
      <c r="Q64" s="64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LZ64" s="1"/>
      <c r="AMA64" s="1"/>
      <c r="AMB64" s="1"/>
      <c r="AMC64" s="1"/>
      <c r="AMD64" s="1"/>
      <c r="AME64" s="1"/>
      <c r="AMF64" s="1"/>
      <c r="AMG64" s="1"/>
      <c r="AMH64" s="1"/>
      <c r="AMI64" s="1"/>
      <c r="AMJ64" s="1"/>
    </row>
    <row r="65" s="122" customFormat="true" ht="68.8" hidden="false" customHeight="false" outlineLevel="0" collapsed="false">
      <c r="A65" s="165" t="n">
        <v>1</v>
      </c>
      <c r="B65" s="185"/>
      <c r="C65" s="41" t="s">
        <v>111</v>
      </c>
      <c r="D65" s="123"/>
      <c r="E65" s="131" t="s">
        <v>112</v>
      </c>
      <c r="F65" s="186" t="n">
        <v>1433</v>
      </c>
      <c r="G65" s="169"/>
      <c r="H65" s="170"/>
      <c r="I65" s="187"/>
      <c r="J65" s="171"/>
      <c r="K65" s="172"/>
      <c r="L65" s="172"/>
      <c r="M65" s="172"/>
      <c r="N65" s="170"/>
      <c r="O65" s="170"/>
      <c r="P65" s="85"/>
      <c r="Q65" s="52" t="s">
        <v>23</v>
      </c>
      <c r="R65" s="173"/>
      <c r="S65" s="173"/>
      <c r="T65" s="173"/>
      <c r="U65" s="173"/>
      <c r="V65" s="173"/>
      <c r="W65" s="173"/>
      <c r="X65" s="173"/>
      <c r="Y65" s="173"/>
      <c r="Z65" s="173"/>
      <c r="AA65" s="173"/>
      <c r="AB65" s="173"/>
      <c r="AC65" s="173"/>
      <c r="AD65" s="173"/>
      <c r="AE65" s="173"/>
      <c r="AF65" s="173"/>
      <c r="AG65" s="173"/>
      <c r="AH65" s="173"/>
      <c r="AI65" s="173"/>
      <c r="AJ65" s="173"/>
      <c r="AK65" s="173"/>
      <c r="AL65" s="173"/>
      <c r="AM65" s="173"/>
      <c r="AN65" s="173"/>
      <c r="AO65" s="173"/>
      <c r="AP65" s="173"/>
      <c r="AQ65" s="173"/>
      <c r="AR65" s="173"/>
      <c r="AS65" s="173"/>
      <c r="AT65" s="173"/>
      <c r="AU65" s="173"/>
      <c r="AV65" s="173"/>
      <c r="AW65" s="173"/>
      <c r="AX65" s="173"/>
      <c r="ALZ65" s="1"/>
      <c r="AMA65" s="1"/>
      <c r="AMB65" s="1"/>
      <c r="AMC65" s="1"/>
      <c r="AMD65" s="1"/>
      <c r="AME65" s="1"/>
      <c r="AMF65" s="1"/>
      <c r="AMG65" s="1"/>
      <c r="AMH65" s="1"/>
      <c r="AMI65" s="1"/>
      <c r="AMJ65" s="1"/>
    </row>
    <row r="66" s="122" customFormat="true" ht="29.1" hidden="false" customHeight="true" outlineLevel="0" collapsed="false">
      <c r="A66" s="176" t="s">
        <v>113</v>
      </c>
      <c r="B66" s="176"/>
      <c r="C66" s="176"/>
      <c r="D66" s="176"/>
      <c r="E66" s="138"/>
      <c r="F66" s="182"/>
      <c r="G66" s="183"/>
      <c r="H66" s="184"/>
      <c r="I66" s="183"/>
      <c r="J66" s="33" t="s">
        <v>19</v>
      </c>
      <c r="K66" s="101" t="n">
        <f aca="false">K67</f>
        <v>0</v>
      </c>
      <c r="L66" s="101" t="n">
        <f aca="false">L67</f>
        <v>0</v>
      </c>
      <c r="M66" s="101" t="n">
        <f aca="false">M67</f>
        <v>0</v>
      </c>
      <c r="N66" s="184"/>
      <c r="O66" s="184"/>
      <c r="P66" s="154"/>
      <c r="Q66" s="64"/>
      <c r="R66" s="173"/>
      <c r="S66" s="173"/>
      <c r="T66" s="173"/>
      <c r="U66" s="173"/>
      <c r="V66" s="173"/>
      <c r="W66" s="173"/>
      <c r="X66" s="173"/>
      <c r="Y66" s="173"/>
      <c r="Z66" s="173"/>
      <c r="AA66" s="173"/>
      <c r="AB66" s="173"/>
      <c r="AC66" s="173"/>
      <c r="AD66" s="173"/>
      <c r="AE66" s="173"/>
      <c r="AF66" s="173"/>
      <c r="AG66" s="173"/>
      <c r="AH66" s="173"/>
      <c r="AI66" s="173"/>
      <c r="AJ66" s="173"/>
      <c r="AK66" s="173"/>
      <c r="AL66" s="173"/>
      <c r="AM66" s="173"/>
      <c r="AN66" s="173"/>
      <c r="AO66" s="173"/>
      <c r="AP66" s="173"/>
      <c r="AQ66" s="173"/>
      <c r="AR66" s="173"/>
      <c r="AS66" s="173"/>
      <c r="AT66" s="173"/>
      <c r="AU66" s="173"/>
      <c r="AV66" s="173"/>
      <c r="AW66" s="173"/>
      <c r="AX66" s="173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</row>
    <row r="67" s="122" customFormat="true" ht="35.05" hidden="false" customHeight="false" outlineLevel="0" collapsed="false">
      <c r="A67" s="165" t="n">
        <v>1</v>
      </c>
      <c r="B67" s="166"/>
      <c r="C67" s="134" t="s">
        <v>114</v>
      </c>
      <c r="D67" s="123"/>
      <c r="E67" s="131" t="s">
        <v>28</v>
      </c>
      <c r="F67" s="168" t="n">
        <v>1394</v>
      </c>
      <c r="G67" s="169"/>
      <c r="H67" s="170"/>
      <c r="I67" s="169"/>
      <c r="J67" s="171"/>
      <c r="K67" s="172"/>
      <c r="L67" s="172"/>
      <c r="M67" s="172"/>
      <c r="N67" s="170"/>
      <c r="O67" s="170"/>
      <c r="P67" s="85"/>
      <c r="Q67" s="52" t="s">
        <v>23</v>
      </c>
      <c r="R67" s="173"/>
      <c r="S67" s="173"/>
      <c r="T67" s="173"/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3"/>
      <c r="AL67" s="173"/>
      <c r="AM67" s="173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LZ67" s="1"/>
      <c r="AMA67" s="1"/>
      <c r="AMB67" s="1"/>
      <c r="AMC67" s="1"/>
      <c r="AMD67" s="1"/>
      <c r="AME67" s="1"/>
      <c r="AMF67" s="1"/>
      <c r="AMG67" s="1"/>
      <c r="AMH67" s="1"/>
      <c r="AMI67" s="1"/>
      <c r="AMJ67" s="1"/>
    </row>
    <row r="68" s="122" customFormat="true" ht="29.1" hidden="false" customHeight="true" outlineLevel="0" collapsed="false">
      <c r="A68" s="176" t="s">
        <v>115</v>
      </c>
      <c r="B68" s="176"/>
      <c r="C68" s="176"/>
      <c r="D68" s="176"/>
      <c r="E68" s="176"/>
      <c r="F68" s="182"/>
      <c r="G68" s="183"/>
      <c r="H68" s="184"/>
      <c r="I68" s="183"/>
      <c r="J68" s="33" t="s">
        <v>19</v>
      </c>
      <c r="K68" s="101" t="n">
        <f aca="false">K69</f>
        <v>0</v>
      </c>
      <c r="L68" s="101" t="n">
        <f aca="false">L69</f>
        <v>0</v>
      </c>
      <c r="M68" s="101" t="n">
        <f aca="false">M69</f>
        <v>0</v>
      </c>
      <c r="N68" s="184"/>
      <c r="O68" s="184"/>
      <c r="P68" s="154"/>
      <c r="Q68" s="64"/>
      <c r="R68" s="173"/>
      <c r="S68" s="173"/>
      <c r="T68" s="173"/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3"/>
      <c r="AL68" s="173"/>
      <c r="AM68" s="173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LZ68" s="1"/>
      <c r="AMA68" s="1"/>
      <c r="AMB68" s="1"/>
      <c r="AMC68" s="1"/>
      <c r="AMD68" s="1"/>
      <c r="AME68" s="1"/>
      <c r="AMF68" s="1"/>
      <c r="AMG68" s="1"/>
      <c r="AMH68" s="1"/>
      <c r="AMI68" s="1"/>
      <c r="AMJ68" s="1"/>
    </row>
    <row r="69" s="122" customFormat="true" ht="79.85" hidden="false" customHeight="false" outlineLevel="0" collapsed="false">
      <c r="A69" s="165" t="n">
        <v>1</v>
      </c>
      <c r="B69" s="166"/>
      <c r="C69" s="133" t="s">
        <v>116</v>
      </c>
      <c r="D69" s="123"/>
      <c r="E69" s="131" t="s">
        <v>117</v>
      </c>
      <c r="F69" s="168" t="n">
        <v>126</v>
      </c>
      <c r="G69" s="169"/>
      <c r="H69" s="170"/>
      <c r="I69" s="169"/>
      <c r="J69" s="171"/>
      <c r="K69" s="172"/>
      <c r="L69" s="172"/>
      <c r="M69" s="172"/>
      <c r="N69" s="170"/>
      <c r="O69" s="170"/>
      <c r="P69" s="85"/>
      <c r="Q69" s="52" t="s">
        <v>23</v>
      </c>
      <c r="R69" s="173"/>
      <c r="S69" s="173"/>
      <c r="T69" s="173"/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3"/>
      <c r="AL69" s="173"/>
      <c r="AM69" s="173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LZ69" s="1"/>
      <c r="AMA69" s="1"/>
      <c r="AMB69" s="1"/>
      <c r="AMC69" s="1"/>
      <c r="AMD69" s="1"/>
      <c r="AME69" s="1"/>
      <c r="AMF69" s="1"/>
      <c r="AMG69" s="1"/>
      <c r="AMH69" s="1"/>
      <c r="AMI69" s="1"/>
      <c r="AMJ69" s="1"/>
    </row>
    <row r="70" s="122" customFormat="true" ht="29.1" hidden="false" customHeight="true" outlineLevel="0" collapsed="false">
      <c r="A70" s="176" t="s">
        <v>118</v>
      </c>
      <c r="B70" s="176"/>
      <c r="C70" s="176"/>
      <c r="D70" s="176"/>
      <c r="E70" s="176"/>
      <c r="F70" s="182"/>
      <c r="G70" s="183"/>
      <c r="H70" s="184"/>
      <c r="I70" s="183"/>
      <c r="J70" s="33" t="s">
        <v>19</v>
      </c>
      <c r="K70" s="101" t="n">
        <f aca="false">K71</f>
        <v>0</v>
      </c>
      <c r="L70" s="101" t="n">
        <f aca="false">L71</f>
        <v>0</v>
      </c>
      <c r="M70" s="101" t="n">
        <f aca="false">M71</f>
        <v>0</v>
      </c>
      <c r="N70" s="184"/>
      <c r="O70" s="184"/>
      <c r="P70" s="154"/>
      <c r="Q70" s="64"/>
      <c r="R70" s="173"/>
      <c r="S70" s="173"/>
      <c r="T70" s="173"/>
      <c r="U70" s="173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3"/>
      <c r="AK70" s="173"/>
      <c r="AL70" s="173"/>
      <c r="AM70" s="173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LZ70" s="1"/>
      <c r="AMA70" s="1"/>
      <c r="AMB70" s="1"/>
      <c r="AMC70" s="1"/>
      <c r="AMD70" s="1"/>
      <c r="AME70" s="1"/>
      <c r="AMF70" s="1"/>
      <c r="AMG70" s="1"/>
      <c r="AMH70" s="1"/>
      <c r="AMI70" s="1"/>
      <c r="AMJ70" s="1"/>
    </row>
    <row r="71" s="122" customFormat="true" ht="68.65" hidden="false" customHeight="false" outlineLevel="0" collapsed="false">
      <c r="A71" s="165" t="n">
        <v>1</v>
      </c>
      <c r="B71" s="166"/>
      <c r="C71" s="133" t="s">
        <v>119</v>
      </c>
      <c r="D71" s="123"/>
      <c r="E71" s="131" t="s">
        <v>28</v>
      </c>
      <c r="F71" s="168" t="n">
        <v>60</v>
      </c>
      <c r="G71" s="169"/>
      <c r="H71" s="170"/>
      <c r="I71" s="169"/>
      <c r="J71" s="171"/>
      <c r="K71" s="172"/>
      <c r="L71" s="172"/>
      <c r="M71" s="172"/>
      <c r="N71" s="170"/>
      <c r="O71" s="170"/>
      <c r="P71" s="85"/>
      <c r="Q71" s="52" t="s">
        <v>23</v>
      </c>
      <c r="R71" s="173"/>
      <c r="S71" s="173"/>
      <c r="T71" s="173"/>
      <c r="U71" s="173"/>
      <c r="V71" s="173"/>
      <c r="W71" s="173"/>
      <c r="X71" s="173"/>
      <c r="Y71" s="173"/>
      <c r="Z71" s="173"/>
      <c r="AA71" s="173"/>
      <c r="AB71" s="173"/>
      <c r="AC71" s="173"/>
      <c r="AD71" s="173"/>
      <c r="AE71" s="173"/>
      <c r="AF71" s="173"/>
      <c r="AG71" s="173"/>
      <c r="AH71" s="173"/>
      <c r="AI71" s="173"/>
      <c r="AJ71" s="173"/>
      <c r="AK71" s="173"/>
      <c r="AL71" s="173"/>
      <c r="AM71" s="173"/>
      <c r="AN71" s="173"/>
      <c r="AO71" s="173"/>
      <c r="AP71" s="173"/>
      <c r="AQ71" s="173"/>
      <c r="AR71" s="173"/>
      <c r="AS71" s="173"/>
      <c r="AT71" s="173"/>
      <c r="AU71" s="173"/>
      <c r="AV71" s="173"/>
      <c r="AW71" s="173"/>
      <c r="AX71" s="173"/>
      <c r="ALZ71" s="1"/>
      <c r="AMA71" s="1"/>
      <c r="AMB71" s="1"/>
      <c r="AMC71" s="1"/>
      <c r="AMD71" s="1"/>
      <c r="AME71" s="1"/>
      <c r="AMF71" s="1"/>
      <c r="AMG71" s="1"/>
      <c r="AMH71" s="1"/>
      <c r="AMI71" s="1"/>
      <c r="AMJ71" s="1"/>
    </row>
    <row r="72" s="122" customFormat="true" ht="29.1" hidden="false" customHeight="true" outlineLevel="0" collapsed="false">
      <c r="A72" s="176" t="s">
        <v>120</v>
      </c>
      <c r="B72" s="176"/>
      <c r="C72" s="176"/>
      <c r="D72" s="176"/>
      <c r="E72" s="176"/>
      <c r="F72" s="182"/>
      <c r="G72" s="183"/>
      <c r="H72" s="184"/>
      <c r="I72" s="183"/>
      <c r="J72" s="33" t="s">
        <v>19</v>
      </c>
      <c r="K72" s="101" t="n">
        <f aca="false">SUM(K73:K76)</f>
        <v>0</v>
      </c>
      <c r="L72" s="101" t="n">
        <f aca="false">SUM(L73:L76)</f>
        <v>0</v>
      </c>
      <c r="M72" s="101" t="n">
        <f aca="false">SUM(M73:M76)</f>
        <v>0</v>
      </c>
      <c r="N72" s="184"/>
      <c r="O72" s="184"/>
      <c r="P72" s="154"/>
      <c r="Q72" s="64"/>
      <c r="R72" s="173"/>
      <c r="S72" s="173"/>
      <c r="T72" s="173"/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  <c r="AK72" s="173"/>
      <c r="AL72" s="173"/>
      <c r="AM72" s="173"/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LZ72" s="1"/>
      <c r="AMA72" s="1"/>
      <c r="AMB72" s="1"/>
      <c r="AMC72" s="1"/>
      <c r="AMD72" s="1"/>
      <c r="AME72" s="1"/>
      <c r="AMF72" s="1"/>
      <c r="AMG72" s="1"/>
      <c r="AMH72" s="1"/>
      <c r="AMI72" s="1"/>
      <c r="AMJ72" s="1"/>
    </row>
    <row r="73" s="122" customFormat="true" ht="57.45" hidden="false" customHeight="false" outlineLevel="0" collapsed="false">
      <c r="A73" s="165" t="n">
        <v>1</v>
      </c>
      <c r="B73" s="166"/>
      <c r="C73" s="133" t="s">
        <v>121</v>
      </c>
      <c r="D73" s="123"/>
      <c r="E73" s="131" t="s">
        <v>28</v>
      </c>
      <c r="F73" s="168" t="n">
        <v>2</v>
      </c>
      <c r="G73" s="169"/>
      <c r="H73" s="170"/>
      <c r="I73" s="169"/>
      <c r="J73" s="171"/>
      <c r="K73" s="172"/>
      <c r="L73" s="172"/>
      <c r="M73" s="172"/>
      <c r="N73" s="170"/>
      <c r="O73" s="170"/>
      <c r="P73" s="85"/>
      <c r="Q73" s="52" t="s">
        <v>23</v>
      </c>
      <c r="R73" s="173"/>
      <c r="S73" s="173"/>
      <c r="T73" s="173"/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3"/>
      <c r="AL73" s="173"/>
      <c r="AM73" s="173"/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LZ73" s="1"/>
      <c r="AMA73" s="1"/>
      <c r="AMB73" s="1"/>
      <c r="AMC73" s="1"/>
      <c r="AMD73" s="1"/>
      <c r="AME73" s="1"/>
      <c r="AMF73" s="1"/>
      <c r="AMG73" s="1"/>
      <c r="AMH73" s="1"/>
      <c r="AMI73" s="1"/>
      <c r="AMJ73" s="1"/>
    </row>
    <row r="74" s="122" customFormat="true" ht="68.65" hidden="false" customHeight="false" outlineLevel="0" collapsed="false">
      <c r="A74" s="165" t="n">
        <v>2</v>
      </c>
      <c r="B74" s="166"/>
      <c r="C74" s="106" t="s">
        <v>122</v>
      </c>
      <c r="D74" s="123"/>
      <c r="E74" s="131" t="s">
        <v>123</v>
      </c>
      <c r="F74" s="168" t="n">
        <v>2</v>
      </c>
      <c r="G74" s="169"/>
      <c r="H74" s="170"/>
      <c r="I74" s="169"/>
      <c r="J74" s="171"/>
      <c r="K74" s="172"/>
      <c r="L74" s="172"/>
      <c r="M74" s="172"/>
      <c r="N74" s="170"/>
      <c r="O74" s="170"/>
      <c r="P74" s="85"/>
      <c r="Q74" s="52" t="s">
        <v>23</v>
      </c>
      <c r="R74" s="173"/>
      <c r="S74" s="173"/>
      <c r="T74" s="173"/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LZ74" s="1"/>
      <c r="AMA74" s="1"/>
      <c r="AMB74" s="1"/>
      <c r="AMC74" s="1"/>
      <c r="AMD74" s="1"/>
      <c r="AME74" s="1"/>
      <c r="AMF74" s="1"/>
      <c r="AMG74" s="1"/>
      <c r="AMH74" s="1"/>
      <c r="AMI74" s="1"/>
      <c r="AMJ74" s="1"/>
    </row>
    <row r="75" s="122" customFormat="true" ht="79.85" hidden="false" customHeight="false" outlineLevel="0" collapsed="false">
      <c r="A75" s="165" t="n">
        <v>3</v>
      </c>
      <c r="B75" s="166"/>
      <c r="C75" s="133" t="s">
        <v>124</v>
      </c>
      <c r="D75" s="123"/>
      <c r="E75" s="131" t="s">
        <v>28</v>
      </c>
      <c r="F75" s="168" t="n">
        <v>2</v>
      </c>
      <c r="G75" s="169"/>
      <c r="H75" s="170"/>
      <c r="I75" s="169"/>
      <c r="J75" s="171"/>
      <c r="K75" s="172"/>
      <c r="L75" s="172"/>
      <c r="M75" s="172"/>
      <c r="N75" s="170"/>
      <c r="O75" s="170"/>
      <c r="P75" s="85"/>
      <c r="Q75" s="52" t="s">
        <v>23</v>
      </c>
      <c r="R75" s="173"/>
      <c r="S75" s="173"/>
      <c r="T75" s="173"/>
      <c r="U75" s="173"/>
      <c r="V75" s="173"/>
      <c r="W75" s="173"/>
      <c r="X75" s="173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  <c r="AV75" s="173"/>
      <c r="AW75" s="173"/>
      <c r="AX75" s="173"/>
      <c r="ALZ75" s="1"/>
      <c r="AMA75" s="1"/>
      <c r="AMB75" s="1"/>
      <c r="AMC75" s="1"/>
      <c r="AMD75" s="1"/>
      <c r="AME75" s="1"/>
      <c r="AMF75" s="1"/>
      <c r="AMG75" s="1"/>
      <c r="AMH75" s="1"/>
      <c r="AMI75" s="1"/>
      <c r="AMJ75" s="1"/>
    </row>
    <row r="76" s="122" customFormat="true" ht="57.45" hidden="false" customHeight="false" outlineLevel="0" collapsed="false">
      <c r="A76" s="165" t="n">
        <v>4</v>
      </c>
      <c r="B76" s="166"/>
      <c r="C76" s="133" t="s">
        <v>125</v>
      </c>
      <c r="D76" s="123"/>
      <c r="E76" s="131" t="s">
        <v>126</v>
      </c>
      <c r="F76" s="168" t="n">
        <v>5</v>
      </c>
      <c r="G76" s="169"/>
      <c r="H76" s="170"/>
      <c r="I76" s="169"/>
      <c r="J76" s="171"/>
      <c r="K76" s="172"/>
      <c r="L76" s="172"/>
      <c r="M76" s="172"/>
      <c r="N76" s="170"/>
      <c r="O76" s="170"/>
      <c r="P76" s="85"/>
      <c r="Q76" s="52" t="s">
        <v>23</v>
      </c>
      <c r="R76" s="173"/>
      <c r="S76" s="173"/>
      <c r="T76" s="173"/>
      <c r="U76" s="173"/>
      <c r="V76" s="173"/>
      <c r="W76" s="173"/>
      <c r="X76" s="173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LZ76" s="1"/>
      <c r="AMA76" s="1"/>
      <c r="AMB76" s="1"/>
      <c r="AMC76" s="1"/>
      <c r="AMD76" s="1"/>
      <c r="AME76" s="1"/>
      <c r="AMF76" s="1"/>
      <c r="AMG76" s="1"/>
      <c r="AMH76" s="1"/>
      <c r="AMI76" s="1"/>
      <c r="AMJ76" s="1"/>
    </row>
    <row r="77" s="122" customFormat="true" ht="33.95" hidden="false" customHeight="true" outlineLevel="0" collapsed="false">
      <c r="A77" s="165"/>
      <c r="B77" s="165"/>
      <c r="C77" s="165"/>
      <c r="D77" s="165"/>
      <c r="E77" s="165"/>
      <c r="F77" s="165"/>
      <c r="G77" s="165"/>
      <c r="H77" s="165"/>
      <c r="I77" s="165"/>
      <c r="J77" s="188" t="s">
        <v>19</v>
      </c>
      <c r="K77" s="189" t="n">
        <f aca="false">K6+K9+K12+K18+K20+K22+K24+K27+K29+K31+K42+K46+K48+K50+K52+K56+K58+K60+K64+K66+K68+K70</f>
        <v>0</v>
      </c>
      <c r="L77" s="189" t="n">
        <f aca="false">L6+L9+L12+L18+L20+L22+L24+L27+L29+L31+L42+L46+L48+L50+L52+L56+L58+L60+L64+L66+L68+L70</f>
        <v>0</v>
      </c>
      <c r="M77" s="189" t="n">
        <f aca="false">M6+M9+M12+M18+M20+M22+M24+M27+M29+M31+M42+M46+M48+M50+M52+M56+M58+M60+M64+M66+M68+M70</f>
        <v>0</v>
      </c>
      <c r="N77" s="170"/>
      <c r="O77" s="170"/>
      <c r="P77" s="85"/>
      <c r="Q77" s="175"/>
      <c r="R77" s="173"/>
      <c r="S77" s="173"/>
      <c r="T77" s="173"/>
      <c r="U77" s="173"/>
      <c r="V77" s="173"/>
      <c r="W77" s="173"/>
      <c r="X77" s="173"/>
      <c r="Y77" s="173"/>
      <c r="Z77" s="173"/>
      <c r="AA77" s="173"/>
      <c r="AB77" s="173"/>
      <c r="AC77" s="173"/>
      <c r="AD77" s="173"/>
      <c r="AE77" s="173"/>
      <c r="AF77" s="173"/>
      <c r="AG77" s="173"/>
      <c r="AH77" s="173"/>
      <c r="AI77" s="173"/>
      <c r="AJ77" s="173"/>
      <c r="AK77" s="173"/>
      <c r="AL77" s="173"/>
      <c r="AM77" s="173"/>
      <c r="AN77" s="173"/>
      <c r="AO77" s="173"/>
      <c r="AP77" s="173"/>
      <c r="AQ77" s="173"/>
      <c r="AR77" s="173"/>
      <c r="AS77" s="173"/>
      <c r="AT77" s="173"/>
      <c r="AU77" s="173"/>
      <c r="AV77" s="173"/>
      <c r="AW77" s="173"/>
      <c r="AX77" s="173"/>
      <c r="ALZ77" s="1"/>
      <c r="AMA77" s="1"/>
      <c r="AMB77" s="1"/>
      <c r="AMC77" s="1"/>
      <c r="AMD77" s="1"/>
      <c r="AME77" s="1"/>
      <c r="AMF77" s="1"/>
      <c r="AMG77" s="1"/>
      <c r="AMH77" s="1"/>
      <c r="AMI77" s="1"/>
      <c r="AMJ77" s="1"/>
    </row>
    <row r="78" customFormat="false" ht="26.85" hidden="false" customHeight="true" outlineLevel="0" collapsed="false">
      <c r="A78" s="190"/>
      <c r="B78" s="190" t="s">
        <v>127</v>
      </c>
      <c r="C78" s="191" t="s">
        <v>128</v>
      </c>
      <c r="D78" s="190"/>
      <c r="E78" s="192"/>
      <c r="F78" s="190"/>
      <c r="G78" s="193"/>
      <c r="H78" s="190"/>
      <c r="I78" s="193"/>
      <c r="J78" s="194"/>
      <c r="K78" s="195"/>
      <c r="L78" s="195"/>
      <c r="M78" s="195"/>
      <c r="N78" s="190"/>
      <c r="O78" s="190"/>
      <c r="P78" s="173"/>
      <c r="Q78" s="10"/>
      <c r="R78" s="173"/>
      <c r="S78" s="173"/>
      <c r="T78" s="173"/>
      <c r="U78" s="173"/>
      <c r="V78" s="173"/>
      <c r="W78" s="173"/>
      <c r="X78" s="173"/>
      <c r="Y78" s="173"/>
      <c r="Z78" s="173"/>
      <c r="AA78" s="173"/>
      <c r="AB78" s="173"/>
      <c r="AC78" s="173"/>
      <c r="AD78" s="173"/>
      <c r="AE78" s="173"/>
      <c r="AF78" s="173"/>
      <c r="AG78" s="173"/>
      <c r="AH78" s="173"/>
      <c r="AI78" s="173"/>
      <c r="AJ78" s="173"/>
      <c r="AK78" s="173"/>
      <c r="AL78" s="173"/>
      <c r="AM78" s="173"/>
      <c r="AN78" s="173"/>
      <c r="AO78" s="173"/>
      <c r="AP78" s="173"/>
      <c r="AQ78" s="173"/>
      <c r="AR78" s="173"/>
      <c r="AS78" s="173"/>
      <c r="AT78" s="173"/>
      <c r="AU78" s="173"/>
      <c r="AV78" s="173"/>
      <c r="AW78" s="173"/>
      <c r="AX78" s="173"/>
    </row>
    <row r="79" customFormat="false" ht="23.85" hidden="false" customHeight="true" outlineLevel="0" collapsed="false">
      <c r="A79" s="190"/>
      <c r="B79" s="190" t="s">
        <v>129</v>
      </c>
      <c r="C79" s="191" t="s">
        <v>130</v>
      </c>
      <c r="D79" s="190"/>
      <c r="E79" s="192"/>
      <c r="F79" s="190"/>
      <c r="G79" s="193"/>
      <c r="H79" s="190"/>
      <c r="I79" s="193"/>
      <c r="J79" s="194"/>
      <c r="K79" s="195"/>
      <c r="L79" s="195"/>
      <c r="M79" s="195"/>
      <c r="N79" s="190"/>
      <c r="O79" s="190"/>
      <c r="P79" s="173"/>
      <c r="Q79" s="10"/>
      <c r="R79" s="173"/>
      <c r="S79" s="173"/>
      <c r="T79" s="173"/>
      <c r="U79" s="173"/>
      <c r="V79" s="173"/>
      <c r="W79" s="173"/>
      <c r="X79" s="173"/>
      <c r="Y79" s="173"/>
      <c r="Z79" s="173"/>
      <c r="AA79" s="173"/>
      <c r="AB79" s="173"/>
      <c r="AC79" s="173"/>
      <c r="AD79" s="173"/>
      <c r="AE79" s="173"/>
      <c r="AF79" s="173"/>
      <c r="AG79" s="173"/>
      <c r="AH79" s="173"/>
      <c r="AI79" s="173"/>
      <c r="AJ79" s="173"/>
      <c r="AK79" s="173"/>
      <c r="AL79" s="173"/>
      <c r="AM79" s="173"/>
      <c r="AN79" s="173"/>
      <c r="AO79" s="173"/>
      <c r="AP79" s="173"/>
      <c r="AQ79" s="173"/>
      <c r="AR79" s="173"/>
      <c r="AS79" s="173"/>
      <c r="AT79" s="173"/>
      <c r="AU79" s="173"/>
      <c r="AV79" s="173"/>
      <c r="AW79" s="173"/>
      <c r="AX79" s="173"/>
    </row>
    <row r="80" customFormat="false" ht="9.75" hidden="false" customHeight="true" outlineLevel="0" collapsed="false">
      <c r="A80" s="190"/>
      <c r="B80" s="190"/>
      <c r="C80" s="190"/>
      <c r="D80" s="190"/>
      <c r="E80" s="192"/>
      <c r="F80" s="190"/>
      <c r="G80" s="193"/>
      <c r="H80" s="190"/>
      <c r="I80" s="193"/>
      <c r="J80" s="194"/>
      <c r="K80" s="195"/>
      <c r="L80" s="195"/>
      <c r="M80" s="195"/>
      <c r="N80" s="190"/>
      <c r="O80" s="190"/>
      <c r="P80" s="173"/>
      <c r="Q80" s="10"/>
      <c r="R80" s="173"/>
      <c r="S80" s="173"/>
      <c r="T80" s="173"/>
      <c r="U80" s="173"/>
      <c r="V80" s="173"/>
      <c r="W80" s="173"/>
      <c r="X80" s="173"/>
      <c r="Y80" s="173"/>
      <c r="Z80" s="173"/>
      <c r="AA80" s="173"/>
      <c r="AB80" s="173"/>
      <c r="AC80" s="173"/>
      <c r="AD80" s="173"/>
      <c r="AE80" s="173"/>
      <c r="AF80" s="173"/>
      <c r="AG80" s="173"/>
      <c r="AH80" s="173"/>
      <c r="AI80" s="173"/>
      <c r="AJ80" s="173"/>
      <c r="AK80" s="173"/>
      <c r="AL80" s="173"/>
      <c r="AM80" s="173"/>
      <c r="AN80" s="173"/>
      <c r="AO80" s="173"/>
      <c r="AP80" s="173"/>
      <c r="AQ80" s="173"/>
      <c r="AR80" s="173"/>
      <c r="AS80" s="173"/>
      <c r="AT80" s="173"/>
      <c r="AU80" s="173"/>
      <c r="AV80" s="173"/>
      <c r="AW80" s="173"/>
      <c r="AX80" s="173"/>
    </row>
    <row r="81" customFormat="false" ht="28.35" hidden="false" customHeight="true" outlineLevel="0" collapsed="false">
      <c r="A81" s="190"/>
      <c r="B81" s="190" t="s">
        <v>131</v>
      </c>
      <c r="C81" s="190"/>
      <c r="D81" s="190"/>
      <c r="E81" s="192"/>
      <c r="F81" s="190"/>
      <c r="G81" s="193"/>
      <c r="H81" s="190"/>
      <c r="I81" s="193"/>
      <c r="J81" s="194"/>
      <c r="K81" s="195"/>
      <c r="L81" s="195"/>
      <c r="M81" s="195"/>
      <c r="N81" s="190"/>
      <c r="O81" s="190"/>
      <c r="P81" s="173"/>
      <c r="Q81" s="10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73"/>
      <c r="AE81" s="173"/>
      <c r="AF81" s="173"/>
      <c r="AG81" s="173"/>
      <c r="AH81" s="173"/>
      <c r="AI81" s="173"/>
      <c r="AJ81" s="173"/>
      <c r="AK81" s="173"/>
      <c r="AL81" s="173"/>
      <c r="AM81" s="173"/>
      <c r="AN81" s="173"/>
      <c r="AO81" s="173"/>
      <c r="AP81" s="173"/>
      <c r="AQ81" s="173"/>
      <c r="AR81" s="173"/>
      <c r="AS81" s="173"/>
      <c r="AT81" s="173"/>
      <c r="AU81" s="173"/>
      <c r="AV81" s="173"/>
      <c r="AW81" s="173"/>
      <c r="AX81" s="173"/>
    </row>
    <row r="82" customFormat="false" ht="28.15" hidden="false" customHeight="true" outlineLevel="0" collapsed="false">
      <c r="A82" s="196"/>
      <c r="B82" s="197"/>
      <c r="C82" s="198" t="s">
        <v>131</v>
      </c>
      <c r="D82" s="198"/>
      <c r="E82" s="198"/>
      <c r="F82" s="199"/>
      <c r="G82" s="200"/>
      <c r="H82" s="201"/>
      <c r="I82" s="202"/>
      <c r="J82" s="200"/>
      <c r="K82" s="203"/>
      <c r="L82" s="203"/>
      <c r="M82" s="203"/>
      <c r="N82" s="204"/>
      <c r="O82" s="205"/>
      <c r="P82" s="3"/>
      <c r="Q82" s="10"/>
    </row>
    <row r="83" customFormat="false" ht="13.8" hidden="false" customHeight="true" outlineLevel="0" collapsed="false">
      <c r="A83" s="196"/>
      <c r="B83" s="197"/>
      <c r="C83" s="206"/>
      <c r="D83" s="207"/>
      <c r="E83" s="208"/>
      <c r="F83" s="199"/>
      <c r="G83" s="200"/>
      <c r="H83" s="201"/>
      <c r="I83" s="202"/>
      <c r="J83" s="200"/>
      <c r="K83" s="203"/>
      <c r="L83" s="203"/>
      <c r="M83" s="203"/>
      <c r="N83" s="204"/>
      <c r="O83" s="205"/>
      <c r="P83" s="3"/>
      <c r="Q83" s="10"/>
    </row>
    <row r="84" customFormat="false" ht="13.8" hidden="false" customHeight="true" outlineLevel="0" collapsed="false">
      <c r="A84" s="196"/>
      <c r="B84" s="197"/>
      <c r="C84" s="206"/>
      <c r="D84" s="207"/>
      <c r="E84" s="208"/>
      <c r="F84" s="199"/>
      <c r="G84" s="200"/>
      <c r="H84" s="201"/>
      <c r="I84" s="202"/>
      <c r="J84" s="200"/>
      <c r="K84" s="203"/>
      <c r="L84" s="203"/>
      <c r="M84" s="203"/>
      <c r="N84" s="204"/>
      <c r="O84" s="205"/>
      <c r="P84" s="3"/>
      <c r="Q84" s="10"/>
    </row>
    <row r="85" customFormat="false" ht="13.8" hidden="false" customHeight="true" outlineLevel="0" collapsed="false">
      <c r="A85" s="196"/>
      <c r="B85" s="197"/>
      <c r="C85" s="206"/>
      <c r="D85" s="207"/>
      <c r="E85" s="208"/>
      <c r="F85" s="199"/>
      <c r="G85" s="200"/>
      <c r="H85" s="201"/>
      <c r="I85" s="202"/>
      <c r="J85" s="200"/>
      <c r="K85" s="203"/>
      <c r="L85" s="203"/>
      <c r="M85" s="203"/>
      <c r="N85" s="204"/>
      <c r="O85" s="205"/>
      <c r="P85" s="3"/>
      <c r="Q85" s="10"/>
    </row>
    <row r="86" customFormat="false" ht="13.8" hidden="false" customHeight="true" outlineLevel="0" collapsed="false">
      <c r="A86" s="196"/>
      <c r="B86" s="197"/>
      <c r="C86" s="206"/>
      <c r="D86" s="207"/>
      <c r="E86" s="208"/>
      <c r="F86" s="199"/>
      <c r="G86" s="200"/>
      <c r="H86" s="201"/>
      <c r="I86" s="202"/>
      <c r="J86" s="200"/>
      <c r="K86" s="203"/>
      <c r="L86" s="203"/>
      <c r="M86" s="203"/>
      <c r="N86" s="204"/>
      <c r="O86" s="205"/>
      <c r="P86" s="3"/>
      <c r="Q86" s="10"/>
    </row>
    <row r="87" customFormat="false" ht="13.8" hidden="false" customHeight="true" outlineLevel="0" collapsed="false">
      <c r="A87" s="196"/>
      <c r="B87" s="197"/>
      <c r="C87" s="206"/>
      <c r="D87" s="207"/>
      <c r="E87" s="208"/>
      <c r="F87" s="199"/>
      <c r="G87" s="200"/>
      <c r="H87" s="201"/>
      <c r="I87" s="202"/>
      <c r="J87" s="200"/>
      <c r="K87" s="203"/>
      <c r="L87" s="203"/>
      <c r="M87" s="203"/>
      <c r="N87" s="204"/>
      <c r="O87" s="205"/>
      <c r="P87" s="3"/>
      <c r="Q87" s="10"/>
    </row>
    <row r="88" customFormat="false" ht="13.8" hidden="false" customHeight="true" outlineLevel="0" collapsed="false">
      <c r="A88" s="196"/>
      <c r="B88" s="197"/>
      <c r="C88" s="209" t="s">
        <v>132</v>
      </c>
      <c r="D88" s="209"/>
      <c r="E88" s="209"/>
      <c r="F88" s="199"/>
      <c r="G88" s="200"/>
      <c r="H88" s="201"/>
      <c r="I88" s="202"/>
      <c r="J88" s="200"/>
      <c r="K88" s="203"/>
      <c r="L88" s="203"/>
      <c r="M88" s="203"/>
      <c r="N88" s="204"/>
      <c r="O88" s="205"/>
      <c r="P88" s="3"/>
      <c r="Q88" s="10"/>
    </row>
    <row r="89" customFormat="false" ht="33.95" hidden="false" customHeight="true" outlineLevel="0" collapsed="false">
      <c r="A89" s="196"/>
      <c r="B89" s="197"/>
      <c r="C89" s="209" t="s">
        <v>133</v>
      </c>
      <c r="D89" s="209"/>
      <c r="E89" s="209"/>
      <c r="F89" s="199"/>
      <c r="G89" s="200"/>
      <c r="H89" s="201"/>
      <c r="I89" s="202"/>
      <c r="J89" s="200"/>
      <c r="K89" s="203"/>
      <c r="L89" s="203"/>
      <c r="M89" s="203"/>
      <c r="N89" s="204"/>
      <c r="O89" s="205"/>
      <c r="P89" s="3"/>
      <c r="Q89" s="10"/>
    </row>
    <row r="90" customFormat="false" ht="23.1" hidden="false" customHeight="true" outlineLevel="0" collapsed="false">
      <c r="A90" s="3"/>
      <c r="B90" s="3"/>
      <c r="C90" s="3"/>
      <c r="D90" s="3"/>
      <c r="E90" s="210"/>
      <c r="G90" s="211"/>
      <c r="H90" s="3"/>
      <c r="I90" s="211"/>
      <c r="J90" s="212"/>
      <c r="K90" s="213"/>
      <c r="L90" s="213"/>
      <c r="M90" s="213"/>
      <c r="N90" s="214"/>
      <c r="O90" s="3"/>
      <c r="P90" s="3"/>
      <c r="Q90" s="10"/>
    </row>
    <row r="91" customFormat="false" ht="26.65" hidden="false" customHeight="true" outlineLevel="0" collapsed="false">
      <c r="A91" s="215"/>
      <c r="J91" s="212"/>
      <c r="K91" s="216"/>
      <c r="L91" s="216"/>
      <c r="M91" s="216"/>
      <c r="N91" s="217"/>
    </row>
  </sheetData>
  <mergeCells count="41">
    <mergeCell ref="A1:O1"/>
    <mergeCell ref="A4:P4"/>
    <mergeCell ref="A6:D6"/>
    <mergeCell ref="A9:D9"/>
    <mergeCell ref="A12:D12"/>
    <mergeCell ref="A18:D18"/>
    <mergeCell ref="A20:D20"/>
    <mergeCell ref="A22:D22"/>
    <mergeCell ref="A24:D24"/>
    <mergeCell ref="A27:D27"/>
    <mergeCell ref="A29:D29"/>
    <mergeCell ref="A31:D31"/>
    <mergeCell ref="D33:D34"/>
    <mergeCell ref="A37:A38"/>
    <mergeCell ref="C37:C38"/>
    <mergeCell ref="D37:D38"/>
    <mergeCell ref="A39:A40"/>
    <mergeCell ref="C39:C40"/>
    <mergeCell ref="D39:D40"/>
    <mergeCell ref="A41:M41"/>
    <mergeCell ref="A42:D42"/>
    <mergeCell ref="A46:E46"/>
    <mergeCell ref="A48:D48"/>
    <mergeCell ref="A50:D50"/>
    <mergeCell ref="A52:E52"/>
    <mergeCell ref="B55:O55"/>
    <mergeCell ref="A56:D56"/>
    <mergeCell ref="A58:D58"/>
    <mergeCell ref="A60:D60"/>
    <mergeCell ref="A61:A62"/>
    <mergeCell ref="C61:C62"/>
    <mergeCell ref="D61:D62"/>
    <mergeCell ref="A64:E64"/>
    <mergeCell ref="A66:C66"/>
    <mergeCell ref="A68:E68"/>
    <mergeCell ref="A70:E70"/>
    <mergeCell ref="A72:E72"/>
    <mergeCell ref="A77:I77"/>
    <mergeCell ref="C82:E82"/>
    <mergeCell ref="C88:E88"/>
    <mergeCell ref="C89:E89"/>
  </mergeCells>
  <printOptions headings="false" gridLines="false" gridLinesSet="true" horizontalCentered="false" verticalCentered="false"/>
  <pageMargins left="0.422916666666667" right="0.275694444444444" top="0.671527777777778" bottom="0.393055555555556" header="0.278472222222222" footer="0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29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D1" activeCellId="0" sqref="D1"/>
    </sheetView>
  </sheetViews>
  <sheetFormatPr defaultColWidth="8.83984375" defaultRowHeight="12.75" zeroHeight="false" outlineLevelRow="0" outlineLevelCol="0"/>
  <cols>
    <col collapsed="false" customWidth="true" hidden="false" outlineLevel="0" max="2" min="2" style="0" width="11.45"/>
    <col collapsed="false" customWidth="true" hidden="false" outlineLevel="0" max="3" min="3" style="0" width="15.26"/>
    <col collapsed="false" customWidth="true" hidden="false" outlineLevel="0" max="4" min="4" style="0" width="47.01"/>
    <col collapsed="false" customWidth="true" hidden="false" outlineLevel="0" max="8" min="8" style="0" width="14.65"/>
    <col collapsed="false" customWidth="true" hidden="false" outlineLevel="0" max="9" min="9" style="0" width="13.53"/>
    <col collapsed="false" customWidth="true" hidden="false" outlineLevel="0" max="10" min="10" style="0" width="34.33"/>
    <col collapsed="false" customWidth="true" hidden="false" outlineLevel="0" max="24" min="18" style="0" width="9.23"/>
    <col collapsed="false" customWidth="true" hidden="false" outlineLevel="0" max="29" min="29" style="0" width="13.19"/>
  </cols>
  <sheetData>
    <row r="1" customFormat="false" ht="12.75" hidden="false" customHeight="true" outlineLevel="0" collapsed="false">
      <c r="A1" s="218" t="s">
        <v>134</v>
      </c>
      <c r="B1" s="218" t="s">
        <v>3</v>
      </c>
      <c r="C1" s="218"/>
      <c r="D1" s="218" t="s">
        <v>5</v>
      </c>
      <c r="E1" s="218" t="s">
        <v>6</v>
      </c>
      <c r="F1" s="218" t="s">
        <v>135</v>
      </c>
      <c r="G1" s="218" t="s">
        <v>136</v>
      </c>
      <c r="H1" s="218" t="s">
        <v>137</v>
      </c>
      <c r="I1" s="218" t="s">
        <v>138</v>
      </c>
      <c r="J1" s="218" t="s">
        <v>139</v>
      </c>
      <c r="K1" s="218" t="s">
        <v>140</v>
      </c>
      <c r="L1" s="218" t="s">
        <v>141</v>
      </c>
      <c r="M1" s="218" t="s">
        <v>142</v>
      </c>
      <c r="N1" s="218" t="s">
        <v>143</v>
      </c>
      <c r="O1" s="218" t="s">
        <v>144</v>
      </c>
      <c r="P1" s="218" t="s">
        <v>145</v>
      </c>
      <c r="Q1" s="218" t="s">
        <v>146</v>
      </c>
      <c r="R1" s="218" t="s">
        <v>147</v>
      </c>
      <c r="S1" s="218" t="s">
        <v>148</v>
      </c>
      <c r="T1" s="218" t="s">
        <v>149</v>
      </c>
      <c r="U1" s="218" t="s">
        <v>150</v>
      </c>
      <c r="V1" s="218" t="s">
        <v>151</v>
      </c>
      <c r="W1" s="218" t="s">
        <v>152</v>
      </c>
      <c r="X1" s="218" t="s">
        <v>153</v>
      </c>
      <c r="Y1" s="218" t="s">
        <v>154</v>
      </c>
      <c r="Z1" s="218" t="s">
        <v>155</v>
      </c>
      <c r="AA1" s="218" t="s">
        <v>156</v>
      </c>
      <c r="AB1" s="218" t="s">
        <v>157</v>
      </c>
      <c r="AC1" s="218" t="s">
        <v>158</v>
      </c>
    </row>
    <row r="2" customFormat="false" ht="12.75" hidden="false" customHeight="false" outlineLevel="0" collapsed="false">
      <c r="A2" s="218"/>
      <c r="B2" s="218"/>
      <c r="C2" s="218"/>
      <c r="D2" s="218"/>
      <c r="E2" s="218"/>
      <c r="F2" s="218" t="s">
        <v>159</v>
      </c>
      <c r="G2" s="218" t="s">
        <v>159</v>
      </c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</row>
    <row r="3" customFormat="false" ht="12.75" hidden="false" customHeight="false" outlineLevel="0" collapsed="false">
      <c r="A3" s="219" t="n">
        <v>4</v>
      </c>
      <c r="B3" s="220" t="s">
        <v>20</v>
      </c>
      <c r="C3" s="220" t="s">
        <v>20</v>
      </c>
      <c r="D3" s="221" t="s">
        <v>160</v>
      </c>
      <c r="E3" s="222" t="s">
        <v>22</v>
      </c>
      <c r="F3" s="223" t="n">
        <v>2235</v>
      </c>
      <c r="G3" s="223" t="n">
        <v>186.25</v>
      </c>
      <c r="H3" s="224" t="s">
        <v>161</v>
      </c>
      <c r="I3" s="224" t="s">
        <v>162</v>
      </c>
      <c r="J3" s="224" t="s">
        <v>163</v>
      </c>
      <c r="K3" s="224" t="n">
        <v>4267</v>
      </c>
      <c r="L3" s="224" t="n">
        <v>4267</v>
      </c>
      <c r="M3" s="224" t="n">
        <v>0</v>
      </c>
      <c r="N3" s="225" t="n">
        <v>1</v>
      </c>
      <c r="O3" s="226" t="n">
        <v>43983</v>
      </c>
      <c r="P3" s="226" t="n">
        <v>44896</v>
      </c>
      <c r="Q3" s="227" t="n">
        <v>3.3</v>
      </c>
      <c r="R3" s="228" t="n">
        <v>176</v>
      </c>
      <c r="S3" s="228" t="n">
        <v>160</v>
      </c>
      <c r="T3" s="228" t="n">
        <v>164</v>
      </c>
      <c r="U3" s="228" t="n">
        <v>212</v>
      </c>
      <c r="V3" s="228" t="n">
        <v>166</v>
      </c>
      <c r="W3" s="228" t="n">
        <v>197</v>
      </c>
      <c r="X3" s="228" t="n">
        <v>228</v>
      </c>
      <c r="Y3" s="229" t="n">
        <f aca="false">AVERAGE(R3:X3)</f>
        <v>186.142857142857</v>
      </c>
      <c r="Z3" s="229" t="n">
        <f aca="false">MAX(Y3,G3)</f>
        <v>186.25</v>
      </c>
      <c r="AA3" s="229" t="n">
        <f aca="false">M3/Z3</f>
        <v>0</v>
      </c>
      <c r="AB3" s="229" t="n">
        <f aca="false">ROUNDUP((Z3*2)-M3,0)</f>
        <v>373</v>
      </c>
      <c r="AC3" s="230"/>
    </row>
    <row r="4" customFormat="false" ht="12.75" hidden="false" customHeight="false" outlineLevel="0" collapsed="false">
      <c r="A4" s="219" t="n">
        <v>5</v>
      </c>
      <c r="B4" s="220" t="s">
        <v>26</v>
      </c>
      <c r="C4" s="220" t="s">
        <v>26</v>
      </c>
      <c r="D4" s="221" t="s">
        <v>164</v>
      </c>
      <c r="E4" s="222" t="s">
        <v>28</v>
      </c>
      <c r="F4" s="223" t="n">
        <v>278</v>
      </c>
      <c r="G4" s="223" t="n">
        <v>23.1666666666667</v>
      </c>
      <c r="H4" s="224" t="s">
        <v>161</v>
      </c>
      <c r="I4" s="224" t="s">
        <v>162</v>
      </c>
      <c r="J4" s="224" t="s">
        <v>163</v>
      </c>
      <c r="K4" s="224" t="n">
        <v>808</v>
      </c>
      <c r="L4" s="224" t="n">
        <v>755</v>
      </c>
      <c r="M4" s="224" t="n">
        <v>53</v>
      </c>
      <c r="N4" s="225" t="n">
        <v>0.934405940594059</v>
      </c>
      <c r="O4" s="226" t="n">
        <v>43983</v>
      </c>
      <c r="P4" s="226" t="n">
        <v>44896</v>
      </c>
      <c r="Q4" s="227" t="n">
        <v>3.3</v>
      </c>
      <c r="R4" s="228" t="n">
        <v>8</v>
      </c>
      <c r="S4" s="228" t="n">
        <v>41</v>
      </c>
      <c r="T4" s="228" t="n">
        <v>8</v>
      </c>
      <c r="U4" s="228" t="n">
        <v>32</v>
      </c>
      <c r="V4" s="228" t="n">
        <v>32</v>
      </c>
      <c r="W4" s="228" t="n">
        <v>29</v>
      </c>
      <c r="X4" s="228" t="n">
        <v>32</v>
      </c>
      <c r="Y4" s="229" t="n">
        <f aca="false">AVERAGE(R4:X4)</f>
        <v>26</v>
      </c>
      <c r="Z4" s="229" t="n">
        <f aca="false">MAX(Y4,G4)</f>
        <v>26</v>
      </c>
      <c r="AA4" s="229" t="n">
        <f aca="false">M4/Z4</f>
        <v>2.03846153846154</v>
      </c>
      <c r="AB4" s="229" t="n">
        <v>10</v>
      </c>
      <c r="AC4" s="230"/>
    </row>
    <row r="5" customFormat="false" ht="12.75" hidden="false" customHeight="false" outlineLevel="0" collapsed="false">
      <c r="A5" s="219" t="n">
        <v>7</v>
      </c>
      <c r="B5" s="220" t="s">
        <v>29</v>
      </c>
      <c r="C5" s="220" t="s">
        <v>29</v>
      </c>
      <c r="D5" s="221" t="s">
        <v>165</v>
      </c>
      <c r="E5" s="222" t="s">
        <v>28</v>
      </c>
      <c r="F5" s="223" t="n">
        <v>421</v>
      </c>
      <c r="G5" s="223" t="n">
        <v>35.0833333333333</v>
      </c>
      <c r="H5" s="224" t="s">
        <v>161</v>
      </c>
      <c r="I5" s="224" t="s">
        <v>162</v>
      </c>
      <c r="J5" s="224" t="s">
        <v>163</v>
      </c>
      <c r="K5" s="224" t="n">
        <v>1100</v>
      </c>
      <c r="L5" s="224" t="n">
        <v>1020</v>
      </c>
      <c r="M5" s="224" t="n">
        <v>80</v>
      </c>
      <c r="N5" s="225" t="n">
        <v>0.927272727272727</v>
      </c>
      <c r="O5" s="226" t="n">
        <v>43983</v>
      </c>
      <c r="P5" s="226" t="n">
        <v>44896</v>
      </c>
      <c r="Q5" s="227" t="n">
        <v>3.3</v>
      </c>
      <c r="R5" s="228" t="n">
        <v>33</v>
      </c>
      <c r="S5" s="228" t="n">
        <v>32</v>
      </c>
      <c r="T5" s="228" t="n">
        <v>50</v>
      </c>
      <c r="U5" s="228" t="n">
        <v>47</v>
      </c>
      <c r="V5" s="228" t="n">
        <v>55</v>
      </c>
      <c r="W5" s="228" t="n">
        <v>24</v>
      </c>
      <c r="X5" s="228" t="n">
        <v>44</v>
      </c>
      <c r="Y5" s="229" t="n">
        <f aca="false">AVERAGE(R5:X5)</f>
        <v>40.7142857142857</v>
      </c>
      <c r="Z5" s="229" t="n">
        <f aca="false">MAX(Y5,G5)</f>
        <v>40.7142857142857</v>
      </c>
      <c r="AA5" s="229" t="n">
        <f aca="false">M5/Z5</f>
        <v>1.96491228070175</v>
      </c>
      <c r="AB5" s="229" t="n">
        <v>10</v>
      </c>
      <c r="AC5" s="230"/>
    </row>
    <row r="6" customFormat="false" ht="12.75" hidden="false" customHeight="false" outlineLevel="0" collapsed="false">
      <c r="A6" s="219" t="n">
        <v>10</v>
      </c>
      <c r="B6" s="220" t="s">
        <v>34</v>
      </c>
      <c r="C6" s="220" t="s">
        <v>34</v>
      </c>
      <c r="D6" s="231" t="s">
        <v>166</v>
      </c>
      <c r="E6" s="232" t="s">
        <v>22</v>
      </c>
      <c r="F6" s="223" t="n">
        <v>665</v>
      </c>
      <c r="G6" s="223" t="n">
        <v>55.4166666666667</v>
      </c>
      <c r="H6" s="224" t="s">
        <v>161</v>
      </c>
      <c r="I6" s="224" t="s">
        <v>167</v>
      </c>
      <c r="J6" s="224" t="s">
        <v>168</v>
      </c>
      <c r="K6" s="224" t="n">
        <v>1260</v>
      </c>
      <c r="L6" s="224" t="n">
        <v>1260</v>
      </c>
      <c r="M6" s="224" t="n">
        <v>0</v>
      </c>
      <c r="N6" s="225" t="n">
        <v>1</v>
      </c>
      <c r="O6" s="226" t="n">
        <v>44082</v>
      </c>
      <c r="P6" s="226" t="n">
        <v>44993</v>
      </c>
      <c r="Q6" s="227" t="n">
        <v>6.53333333333333</v>
      </c>
      <c r="R6" s="228" t="n">
        <v>19</v>
      </c>
      <c r="S6" s="228" t="n">
        <v>47</v>
      </c>
      <c r="T6" s="228" t="n">
        <v>43</v>
      </c>
      <c r="U6" s="228" t="n">
        <v>70</v>
      </c>
      <c r="V6" s="228" t="n">
        <v>70</v>
      </c>
      <c r="W6" s="228" t="n">
        <v>67</v>
      </c>
      <c r="X6" s="228" t="n">
        <v>67</v>
      </c>
      <c r="Y6" s="229" t="n">
        <f aca="false">AVERAGE(R6:X6)</f>
        <v>54.7142857142857</v>
      </c>
      <c r="Z6" s="229" t="n">
        <f aca="false">MAX(Y6,G6)</f>
        <v>55.4166666666667</v>
      </c>
      <c r="AA6" s="229" t="n">
        <f aca="false">M6/Z6</f>
        <v>0</v>
      </c>
      <c r="AB6" s="229" t="n">
        <f aca="false">ROUNDUP((Z6*2)-M6,0)</f>
        <v>111</v>
      </c>
      <c r="AC6" s="230"/>
    </row>
    <row r="7" customFormat="false" ht="12.75" hidden="false" customHeight="false" outlineLevel="0" collapsed="false">
      <c r="A7" s="219" t="n">
        <v>14</v>
      </c>
      <c r="B7" s="233" t="s">
        <v>41</v>
      </c>
      <c r="C7" s="233" t="s">
        <v>41</v>
      </c>
      <c r="D7" s="221" t="s">
        <v>169</v>
      </c>
      <c r="E7" s="222" t="s">
        <v>28</v>
      </c>
      <c r="F7" s="223" t="n">
        <v>158</v>
      </c>
      <c r="G7" s="223" t="n">
        <v>13.1666666666667</v>
      </c>
      <c r="H7" s="224" t="s">
        <v>161</v>
      </c>
      <c r="I7" s="224" t="s">
        <v>162</v>
      </c>
      <c r="J7" s="224" t="s">
        <v>163</v>
      </c>
      <c r="K7" s="224" t="n">
        <v>300</v>
      </c>
      <c r="L7" s="224" t="n">
        <v>300</v>
      </c>
      <c r="M7" s="224" t="n">
        <v>0</v>
      </c>
      <c r="N7" s="225" t="n">
        <v>1</v>
      </c>
      <c r="O7" s="226" t="n">
        <v>43983</v>
      </c>
      <c r="P7" s="226" t="n">
        <v>44896</v>
      </c>
      <c r="Q7" s="227" t="n">
        <v>3.3</v>
      </c>
      <c r="R7" s="219" t="n">
        <v>10</v>
      </c>
      <c r="S7" s="219" t="n">
        <v>8</v>
      </c>
      <c r="T7" s="219" t="n">
        <v>20</v>
      </c>
      <c r="U7" s="219" t="n">
        <v>18</v>
      </c>
      <c r="V7" s="219" t="n">
        <v>11</v>
      </c>
      <c r="W7" s="219" t="n">
        <v>8</v>
      </c>
      <c r="X7" s="219" t="n">
        <v>19</v>
      </c>
      <c r="Y7" s="229" t="n">
        <f aca="false">AVERAGE(R7:X7)</f>
        <v>13.4285714285714</v>
      </c>
      <c r="Z7" s="229" t="n">
        <f aca="false">MAX(Y7,G7)</f>
        <v>13.4285714285714</v>
      </c>
      <c r="AA7" s="229" t="n">
        <f aca="false">M7/Z7</f>
        <v>0</v>
      </c>
      <c r="AB7" s="229" t="n">
        <f aca="false">ROUNDUP((Z7*2)-M7,0)</f>
        <v>27</v>
      </c>
      <c r="AC7" s="230"/>
    </row>
    <row r="8" customFormat="false" ht="12.75" hidden="false" customHeight="false" outlineLevel="0" collapsed="false">
      <c r="A8" s="234" t="n">
        <v>21</v>
      </c>
      <c r="B8" s="235" t="s">
        <v>170</v>
      </c>
      <c r="C8" s="235" t="s">
        <v>170</v>
      </c>
      <c r="D8" s="236" t="s">
        <v>171</v>
      </c>
      <c r="E8" s="237" t="s">
        <v>28</v>
      </c>
      <c r="F8" s="238" t="n">
        <v>24</v>
      </c>
      <c r="G8" s="238" t="n">
        <v>2</v>
      </c>
      <c r="H8" s="239" t="s">
        <v>161</v>
      </c>
      <c r="I8" s="239" t="s">
        <v>172</v>
      </c>
      <c r="J8" s="239" t="s">
        <v>173</v>
      </c>
      <c r="K8" s="239" t="n">
        <v>90</v>
      </c>
      <c r="L8" s="239" t="n">
        <v>90</v>
      </c>
      <c r="M8" s="239" t="n">
        <v>0</v>
      </c>
      <c r="N8" s="240" t="n">
        <v>1</v>
      </c>
      <c r="O8" s="241" t="n">
        <v>44036</v>
      </c>
      <c r="P8" s="241" t="n">
        <v>44950</v>
      </c>
      <c r="Q8" s="242" t="n">
        <v>5.06666666666667</v>
      </c>
      <c r="R8" s="234" t="n">
        <v>10</v>
      </c>
      <c r="S8" s="234" t="n">
        <v>10</v>
      </c>
      <c r="T8" s="234" t="n">
        <v>10</v>
      </c>
      <c r="U8" s="234" t="n">
        <v>10</v>
      </c>
      <c r="V8" s="234" t="n">
        <v>10</v>
      </c>
      <c r="W8" s="234" t="n">
        <v>10</v>
      </c>
      <c r="X8" s="234" t="n">
        <v>0</v>
      </c>
      <c r="Y8" s="243" t="n">
        <f aca="false">AVERAGE(R8:X8)</f>
        <v>8.57142857142857</v>
      </c>
      <c r="Z8" s="243" t="n">
        <f aca="false">MAX(Y8,G8)</f>
        <v>8.57142857142857</v>
      </c>
      <c r="AA8" s="243" t="n">
        <f aca="false">M8/Z8</f>
        <v>0</v>
      </c>
      <c r="AB8" s="243" t="n">
        <f aca="false">ROUNDUP((Z8*2)-M8,0)</f>
        <v>18</v>
      </c>
      <c r="AC8" s="244" t="s">
        <v>174</v>
      </c>
    </row>
    <row r="9" customFormat="false" ht="12.75" hidden="false" customHeight="false" outlineLevel="0" collapsed="false">
      <c r="A9" s="234"/>
      <c r="B9" s="245" t="s">
        <v>175</v>
      </c>
      <c r="C9" s="245" t="s">
        <v>175</v>
      </c>
      <c r="D9" s="246" t="s">
        <v>176</v>
      </c>
      <c r="E9" s="237" t="s">
        <v>28</v>
      </c>
      <c r="F9" s="238"/>
      <c r="G9" s="238"/>
      <c r="H9" s="239" t="s">
        <v>161</v>
      </c>
      <c r="I9" s="239" t="s">
        <v>172</v>
      </c>
      <c r="J9" s="239" t="s">
        <v>173</v>
      </c>
      <c r="K9" s="239" t="n">
        <v>50</v>
      </c>
      <c r="L9" s="239" t="n">
        <v>30</v>
      </c>
      <c r="M9" s="239" t="n">
        <v>20</v>
      </c>
      <c r="N9" s="240" t="n">
        <v>0.6</v>
      </c>
      <c r="O9" s="241" t="n">
        <v>44036</v>
      </c>
      <c r="P9" s="241" t="n">
        <v>44950</v>
      </c>
      <c r="Q9" s="242" t="n">
        <v>5.06666666666667</v>
      </c>
      <c r="R9" s="247" t="n">
        <v>0</v>
      </c>
      <c r="S9" s="247" t="n">
        <v>0</v>
      </c>
      <c r="T9" s="247" t="n">
        <v>0</v>
      </c>
      <c r="U9" s="247" t="n">
        <v>0</v>
      </c>
      <c r="V9" s="247" t="n">
        <v>0</v>
      </c>
      <c r="W9" s="247" t="n">
        <v>0</v>
      </c>
      <c r="X9" s="247" t="n">
        <v>10</v>
      </c>
      <c r="Y9" s="243" t="n">
        <f aca="false">AVERAGE(R9:X9)</f>
        <v>1.42857142857143</v>
      </c>
      <c r="Z9" s="243" t="n">
        <f aca="false">MAX(Y9,G9)</f>
        <v>1.42857142857143</v>
      </c>
      <c r="AA9" s="243" t="n">
        <f aca="false">M9/Z9</f>
        <v>14</v>
      </c>
      <c r="AB9" s="243" t="n">
        <f aca="false">ROUNDUP((Z9*2)-M9,0)</f>
        <v>-18</v>
      </c>
      <c r="AC9" s="248"/>
    </row>
    <row r="10" customFormat="false" ht="12.75" hidden="false" customHeight="false" outlineLevel="0" collapsed="false">
      <c r="A10" s="234"/>
      <c r="B10" s="245" t="s">
        <v>177</v>
      </c>
      <c r="C10" s="245" t="s">
        <v>177</v>
      </c>
      <c r="D10" s="246" t="s">
        <v>178</v>
      </c>
      <c r="E10" s="237" t="s">
        <v>55</v>
      </c>
      <c r="F10" s="238" t="n">
        <v>0</v>
      </c>
      <c r="G10" s="238" t="n">
        <v>0</v>
      </c>
      <c r="H10" s="239" t="s">
        <v>161</v>
      </c>
      <c r="I10" s="239" t="s">
        <v>172</v>
      </c>
      <c r="J10" s="239" t="s">
        <v>173</v>
      </c>
      <c r="K10" s="239" t="n">
        <v>32</v>
      </c>
      <c r="L10" s="239" t="n">
        <v>32</v>
      </c>
      <c r="M10" s="239" t="n">
        <v>0</v>
      </c>
      <c r="N10" s="240" t="n">
        <v>1</v>
      </c>
      <c r="O10" s="241" t="n">
        <v>44036</v>
      </c>
      <c r="P10" s="241" t="n">
        <v>44950</v>
      </c>
      <c r="Q10" s="242" t="n">
        <v>5.06666666666667</v>
      </c>
      <c r="R10" s="247" t="n">
        <v>0</v>
      </c>
      <c r="S10" s="247" t="n">
        <v>0</v>
      </c>
      <c r="T10" s="247" t="n">
        <v>0</v>
      </c>
      <c r="U10" s="247" t="n">
        <v>0</v>
      </c>
      <c r="V10" s="247" t="n">
        <v>0</v>
      </c>
      <c r="W10" s="247" t="n">
        <v>0</v>
      </c>
      <c r="X10" s="247" t="n">
        <v>0</v>
      </c>
      <c r="Y10" s="243" t="n">
        <f aca="false">AVERAGE(R10:X10)</f>
        <v>0</v>
      </c>
      <c r="Z10" s="243" t="n">
        <f aca="false">MAX(Y10,G10)</f>
        <v>0</v>
      </c>
      <c r="AA10" s="243" t="e">
        <f aca="false">M10/Z10</f>
        <v>#DIV/0!</v>
      </c>
      <c r="AB10" s="243" t="n">
        <f aca="false">ROUNDUP((Z10*2)-M10,0)</f>
        <v>0</v>
      </c>
      <c r="AC10" s="248"/>
    </row>
    <row r="11" customFormat="false" ht="12.75" hidden="false" customHeight="false" outlineLevel="0" collapsed="false">
      <c r="A11" s="219" t="n">
        <v>23</v>
      </c>
      <c r="B11" s="220" t="s">
        <v>44</v>
      </c>
      <c r="C11" s="220" t="s">
        <v>44</v>
      </c>
      <c r="D11" s="249" t="s">
        <v>179</v>
      </c>
      <c r="E11" s="222" t="s">
        <v>48</v>
      </c>
      <c r="F11" s="223" t="n">
        <v>6</v>
      </c>
      <c r="G11" s="223" t="n">
        <v>0.5</v>
      </c>
      <c r="H11" s="224" t="s">
        <v>161</v>
      </c>
      <c r="I11" s="224" t="s">
        <v>180</v>
      </c>
      <c r="J11" s="224" t="s">
        <v>181</v>
      </c>
      <c r="K11" s="224" t="n">
        <v>42.5</v>
      </c>
      <c r="L11" s="224" t="n">
        <v>152</v>
      </c>
      <c r="M11" s="224" t="n">
        <v>-109.5</v>
      </c>
      <c r="N11" s="225" t="n">
        <v>3.57647058823529</v>
      </c>
      <c r="O11" s="226" t="n">
        <v>44109</v>
      </c>
      <c r="P11" s="226" t="n">
        <v>45021</v>
      </c>
      <c r="Q11" s="227" t="n">
        <v>7.43333333333333</v>
      </c>
      <c r="R11" s="228" t="n">
        <v>0</v>
      </c>
      <c r="S11" s="228" t="n">
        <v>0</v>
      </c>
      <c r="T11" s="228" t="n">
        <v>0</v>
      </c>
      <c r="U11" s="228" t="n">
        <v>0</v>
      </c>
      <c r="V11" s="228" t="n">
        <v>14</v>
      </c>
      <c r="W11" s="228" t="n">
        <v>15</v>
      </c>
      <c r="X11" s="228" t="n">
        <v>47</v>
      </c>
      <c r="Y11" s="229" t="n">
        <f aca="false">AVERAGE(R11:X11)</f>
        <v>10.8571428571429</v>
      </c>
      <c r="Z11" s="229" t="n">
        <f aca="false">MAX(Y11,G11)</f>
        <v>10.8571428571429</v>
      </c>
      <c r="AA11" s="229" t="n">
        <f aca="false">M11/Z11</f>
        <v>-10.0855263157895</v>
      </c>
      <c r="AB11" s="229" t="n">
        <v>20</v>
      </c>
      <c r="AC11" s="230"/>
    </row>
    <row r="12" customFormat="false" ht="38.25" hidden="false" customHeight="false" outlineLevel="0" collapsed="false">
      <c r="A12" s="219" t="n">
        <v>36</v>
      </c>
      <c r="B12" s="220" t="s">
        <v>182</v>
      </c>
      <c r="C12" s="233" t="s">
        <v>183</v>
      </c>
      <c r="D12" s="221" t="s">
        <v>184</v>
      </c>
      <c r="E12" s="222" t="s">
        <v>81</v>
      </c>
      <c r="F12" s="223" t="n">
        <v>1</v>
      </c>
      <c r="G12" s="223" t="n">
        <v>0.0833333333333333</v>
      </c>
      <c r="H12" s="224" t="s">
        <v>185</v>
      </c>
      <c r="I12" s="224"/>
      <c r="J12" s="224"/>
      <c r="K12" s="224"/>
      <c r="L12" s="224"/>
      <c r="M12" s="224"/>
      <c r="N12" s="225"/>
      <c r="O12" s="226"/>
      <c r="P12" s="226"/>
      <c r="Q12" s="227"/>
      <c r="R12" s="219" t="n">
        <v>0</v>
      </c>
      <c r="S12" s="219" t="n">
        <v>0</v>
      </c>
      <c r="T12" s="219" t="n">
        <v>0</v>
      </c>
      <c r="U12" s="219" t="n">
        <v>1</v>
      </c>
      <c r="V12" s="219" t="n">
        <v>0</v>
      </c>
      <c r="W12" s="219" t="n">
        <v>0</v>
      </c>
      <c r="X12" s="219" t="n">
        <v>0</v>
      </c>
      <c r="Y12" s="229" t="n">
        <f aca="false">AVERAGE(R12:X12)</f>
        <v>0.142857142857143</v>
      </c>
      <c r="Z12" s="229" t="n">
        <f aca="false">MAX(Y12,G12)</f>
        <v>0.142857142857143</v>
      </c>
      <c r="AA12" s="229" t="n">
        <f aca="false">M12/Z12</f>
        <v>0</v>
      </c>
      <c r="AB12" s="229" t="n">
        <v>1</v>
      </c>
      <c r="AC12" s="250" t="s">
        <v>186</v>
      </c>
    </row>
    <row r="13" customFormat="false" ht="12.75" hidden="false" customHeight="false" outlineLevel="0" collapsed="false">
      <c r="A13" s="219" t="n">
        <v>38</v>
      </c>
      <c r="B13" s="220" t="s">
        <v>187</v>
      </c>
      <c r="C13" s="233" t="s">
        <v>188</v>
      </c>
      <c r="D13" s="249" t="s">
        <v>189</v>
      </c>
      <c r="E13" s="222" t="s">
        <v>28</v>
      </c>
      <c r="F13" s="223" t="n">
        <v>1706</v>
      </c>
      <c r="G13" s="223" t="n">
        <v>142.166666666667</v>
      </c>
      <c r="H13" s="224" t="s">
        <v>161</v>
      </c>
      <c r="I13" s="224" t="s">
        <v>190</v>
      </c>
      <c r="J13" s="224" t="s">
        <v>191</v>
      </c>
      <c r="K13" s="224" t="n">
        <v>4300</v>
      </c>
      <c r="L13" s="224" t="n">
        <v>4078</v>
      </c>
      <c r="M13" s="224" t="n">
        <v>222</v>
      </c>
      <c r="N13" s="225" t="n">
        <v>0.948372093023256</v>
      </c>
      <c r="O13" s="226" t="n">
        <v>43983</v>
      </c>
      <c r="P13" s="226" t="n">
        <v>44896</v>
      </c>
      <c r="Q13" s="227" t="n">
        <v>3.3</v>
      </c>
      <c r="R13" s="219" t="n">
        <v>215</v>
      </c>
      <c r="S13" s="219" t="n">
        <v>220</v>
      </c>
      <c r="T13" s="219" t="n">
        <v>223</v>
      </c>
      <c r="U13" s="219" t="n">
        <v>210</v>
      </c>
      <c r="V13" s="219" t="n">
        <v>175</v>
      </c>
      <c r="W13" s="219" t="n">
        <v>207</v>
      </c>
      <c r="X13" s="219" t="n">
        <v>219</v>
      </c>
      <c r="Y13" s="229" t="n">
        <f aca="false">AVERAGE(R13:X13)</f>
        <v>209.857142857143</v>
      </c>
      <c r="Z13" s="229" t="n">
        <f aca="false">MAX(Y13,G13)</f>
        <v>209.857142857143</v>
      </c>
      <c r="AA13" s="229" t="n">
        <f aca="false">M13/Z13</f>
        <v>1.05786249149081</v>
      </c>
      <c r="AB13" s="229" t="n">
        <f aca="false">ROUNDUP((Z13*2)-M13,0)</f>
        <v>198</v>
      </c>
      <c r="AC13" s="230"/>
    </row>
    <row r="14" customFormat="false" ht="25.5" hidden="false" customHeight="false" outlineLevel="0" collapsed="false">
      <c r="A14" s="219" t="n">
        <v>40</v>
      </c>
      <c r="B14" s="220" t="s">
        <v>192</v>
      </c>
      <c r="C14" s="233" t="s">
        <v>193</v>
      </c>
      <c r="D14" s="251" t="s">
        <v>194</v>
      </c>
      <c r="E14" s="222" t="s">
        <v>52</v>
      </c>
      <c r="F14" s="223" t="n">
        <v>200</v>
      </c>
      <c r="G14" s="223" t="n">
        <v>16.6666666666667</v>
      </c>
      <c r="H14" s="224" t="s">
        <v>161</v>
      </c>
      <c r="I14" s="224" t="s">
        <v>195</v>
      </c>
      <c r="J14" s="224" t="s">
        <v>173</v>
      </c>
      <c r="K14" s="224" t="n">
        <v>338</v>
      </c>
      <c r="L14" s="224" t="n">
        <v>338</v>
      </c>
      <c r="M14" s="224" t="n">
        <v>0</v>
      </c>
      <c r="N14" s="225" t="n">
        <v>1</v>
      </c>
      <c r="O14" s="226" t="n">
        <v>44004</v>
      </c>
      <c r="P14" s="226" t="n">
        <v>44917</v>
      </c>
      <c r="Q14" s="227" t="n">
        <v>4</v>
      </c>
      <c r="R14" s="219" t="n">
        <v>22</v>
      </c>
      <c r="S14" s="219" t="n">
        <v>12</v>
      </c>
      <c r="T14" s="219" t="n">
        <v>9</v>
      </c>
      <c r="U14" s="219" t="n">
        <v>12</v>
      </c>
      <c r="V14" s="219" t="n">
        <v>6</v>
      </c>
      <c r="W14" s="219" t="n">
        <v>2</v>
      </c>
      <c r="X14" s="219" t="n">
        <v>22</v>
      </c>
      <c r="Y14" s="229" t="n">
        <f aca="false">AVERAGE(R14:X14)</f>
        <v>12.1428571428571</v>
      </c>
      <c r="Z14" s="229" t="n">
        <f aca="false">MAX(Y14,G14)</f>
        <v>16.6666666666667</v>
      </c>
      <c r="AA14" s="229" t="n">
        <f aca="false">M14/Z14</f>
        <v>0</v>
      </c>
      <c r="AB14" s="229" t="n">
        <f aca="false">ROUNDUP((Z14*2)-M14,0)</f>
        <v>34</v>
      </c>
      <c r="AC14" s="230"/>
    </row>
    <row r="15" customFormat="false" ht="12.75" hidden="false" customHeight="false" outlineLevel="0" collapsed="false">
      <c r="A15" s="219" t="n">
        <v>41</v>
      </c>
      <c r="B15" s="252"/>
      <c r="C15" s="233" t="s">
        <v>196</v>
      </c>
      <c r="D15" s="249" t="s">
        <v>197</v>
      </c>
      <c r="E15" s="222" t="s">
        <v>55</v>
      </c>
      <c r="F15" s="223" t="n">
        <v>112</v>
      </c>
      <c r="G15" s="223" t="n">
        <v>9.33333333333333</v>
      </c>
      <c r="H15" s="224" t="s">
        <v>185</v>
      </c>
      <c r="I15" s="224"/>
      <c r="J15" s="224"/>
      <c r="K15" s="224"/>
      <c r="L15" s="224"/>
      <c r="M15" s="224" t="n">
        <v>0</v>
      </c>
      <c r="N15" s="225"/>
      <c r="O15" s="226"/>
      <c r="P15" s="226"/>
      <c r="Q15" s="227"/>
      <c r="R15" s="219" t="n">
        <v>8</v>
      </c>
      <c r="S15" s="219" t="n">
        <v>9</v>
      </c>
      <c r="T15" s="219" t="n">
        <v>6</v>
      </c>
      <c r="U15" s="219" t="n">
        <v>4</v>
      </c>
      <c r="V15" s="219" t="n">
        <v>4</v>
      </c>
      <c r="W15" s="219" t="n">
        <v>5</v>
      </c>
      <c r="X15" s="219" t="n">
        <v>4</v>
      </c>
      <c r="Y15" s="229" t="n">
        <f aca="false">AVERAGE(R15:X15)</f>
        <v>5.71428571428571</v>
      </c>
      <c r="Z15" s="229" t="n">
        <f aca="false">MAX(Y15,G15)</f>
        <v>9.33333333333333</v>
      </c>
      <c r="AA15" s="229" t="n">
        <f aca="false">M15/Z15</f>
        <v>0</v>
      </c>
      <c r="AB15" s="229" t="n">
        <f aca="false">ROUNDUP((Z15*2)-M15,0)</f>
        <v>19</v>
      </c>
      <c r="AC15" s="230"/>
    </row>
    <row r="16" customFormat="false" ht="12.75" hidden="false" customHeight="false" outlineLevel="0" collapsed="false">
      <c r="A16" s="219"/>
      <c r="B16" s="220" t="s">
        <v>53</v>
      </c>
      <c r="C16" s="253"/>
      <c r="D16" s="254"/>
      <c r="E16" s="255"/>
      <c r="F16" s="223" t="n">
        <v>0</v>
      </c>
      <c r="G16" s="223" t="n">
        <v>0</v>
      </c>
      <c r="H16" s="224" t="s">
        <v>161</v>
      </c>
      <c r="I16" s="224" t="s">
        <v>195</v>
      </c>
      <c r="J16" s="224" t="s">
        <v>173</v>
      </c>
      <c r="K16" s="224" t="n">
        <v>130</v>
      </c>
      <c r="L16" s="224" t="n">
        <v>130</v>
      </c>
      <c r="M16" s="224" t="n">
        <v>0</v>
      </c>
      <c r="N16" s="225" t="n">
        <v>1</v>
      </c>
      <c r="O16" s="226" t="n">
        <v>44004</v>
      </c>
      <c r="P16" s="226" t="n">
        <v>44917</v>
      </c>
      <c r="Q16" s="227" t="n">
        <v>4</v>
      </c>
      <c r="R16" s="228"/>
      <c r="S16" s="228"/>
      <c r="T16" s="228"/>
      <c r="U16" s="228"/>
      <c r="V16" s="228"/>
      <c r="W16" s="228"/>
      <c r="X16" s="228"/>
      <c r="Y16" s="229" t="e">
        <f aca="false">AVERAGE(R16:X16)</f>
        <v>#DIV/0!</v>
      </c>
      <c r="Z16" s="229" t="e">
        <f aca="false">MAX(Y16,G16)</f>
        <v>#DIV/0!</v>
      </c>
      <c r="AA16" s="229" t="e">
        <f aca="false">M16/Z16</f>
        <v>#DIV/0!</v>
      </c>
      <c r="AB16" s="229" t="e">
        <f aca="false">ROUNDUP((Z16*2)-M16,0)</f>
        <v>#DIV/0!</v>
      </c>
      <c r="AC16" s="230"/>
    </row>
    <row r="17" customFormat="false" ht="12.75" hidden="false" customHeight="false" outlineLevel="0" collapsed="false">
      <c r="A17" s="219"/>
      <c r="B17" s="220" t="s">
        <v>198</v>
      </c>
      <c r="C17" s="220"/>
      <c r="D17" s="254"/>
      <c r="E17" s="255"/>
      <c r="F17" s="223"/>
      <c r="G17" s="223"/>
      <c r="H17" s="224" t="s">
        <v>185</v>
      </c>
      <c r="I17" s="224"/>
      <c r="J17" s="224"/>
      <c r="K17" s="224"/>
      <c r="L17" s="224"/>
      <c r="M17" s="224"/>
      <c r="N17" s="225"/>
      <c r="O17" s="226"/>
      <c r="P17" s="226"/>
      <c r="Q17" s="227"/>
      <c r="R17" s="228"/>
      <c r="S17" s="228"/>
      <c r="T17" s="228"/>
      <c r="U17" s="228"/>
      <c r="V17" s="228"/>
      <c r="W17" s="228"/>
      <c r="X17" s="228"/>
      <c r="Y17" s="229" t="e">
        <f aca="false">AVERAGE(R17:X17)</f>
        <v>#DIV/0!</v>
      </c>
      <c r="Z17" s="229" t="e">
        <f aca="false">MAX(Y17,G17)</f>
        <v>#DIV/0!</v>
      </c>
      <c r="AA17" s="229" t="e">
        <f aca="false">M17/Z17</f>
        <v>#DIV/0!</v>
      </c>
      <c r="AB17" s="229" t="e">
        <f aca="false">ROUNDUP((Z17*2)-M17,0)</f>
        <v>#DIV/0!</v>
      </c>
      <c r="AC17" s="230"/>
    </row>
    <row r="18" customFormat="false" ht="38.25" hidden="false" customHeight="false" outlineLevel="0" collapsed="false">
      <c r="A18" s="219" t="n">
        <v>42</v>
      </c>
      <c r="B18" s="220" t="s">
        <v>199</v>
      </c>
      <c r="C18" s="233" t="s">
        <v>200</v>
      </c>
      <c r="D18" s="249" t="s">
        <v>201</v>
      </c>
      <c r="E18" s="222" t="s">
        <v>55</v>
      </c>
      <c r="F18" s="223" t="n">
        <v>106</v>
      </c>
      <c r="G18" s="223" t="n">
        <v>8.83333333333333</v>
      </c>
      <c r="H18" s="224" t="s">
        <v>185</v>
      </c>
      <c r="I18" s="224"/>
      <c r="J18" s="224"/>
      <c r="K18" s="224"/>
      <c r="L18" s="224"/>
      <c r="M18" s="224"/>
      <c r="N18" s="225"/>
      <c r="O18" s="226"/>
      <c r="P18" s="226"/>
      <c r="Q18" s="227"/>
      <c r="R18" s="228" t="n">
        <v>7</v>
      </c>
      <c r="S18" s="228" t="n">
        <v>12</v>
      </c>
      <c r="T18" s="228" t="n">
        <v>10</v>
      </c>
      <c r="U18" s="228" t="n">
        <v>11</v>
      </c>
      <c r="V18" s="228" t="n">
        <v>10</v>
      </c>
      <c r="W18" s="228" t="n">
        <v>5</v>
      </c>
      <c r="X18" s="228" t="n">
        <v>10</v>
      </c>
      <c r="Y18" s="229" t="n">
        <f aca="false">AVERAGE(R18:X18)</f>
        <v>9.28571428571429</v>
      </c>
      <c r="Z18" s="229" t="n">
        <f aca="false">MAX(Y18,G18)</f>
        <v>9.28571428571429</v>
      </c>
      <c r="AA18" s="229" t="n">
        <f aca="false">M18/Z18</f>
        <v>0</v>
      </c>
      <c r="AB18" s="229" t="n">
        <f aca="false">ROUNDUP((Z18*2)-M18,0)</f>
        <v>19</v>
      </c>
      <c r="AC18" s="250" t="s">
        <v>202</v>
      </c>
    </row>
    <row r="19" customFormat="false" ht="12.75" hidden="false" customHeight="false" outlineLevel="0" collapsed="false">
      <c r="A19" s="219" t="n">
        <v>54</v>
      </c>
      <c r="B19" s="220" t="s">
        <v>57</v>
      </c>
      <c r="C19" s="233" t="s">
        <v>57</v>
      </c>
      <c r="D19" s="221" t="s">
        <v>203</v>
      </c>
      <c r="E19" s="222" t="s">
        <v>28</v>
      </c>
      <c r="F19" s="223" t="n">
        <v>190</v>
      </c>
      <c r="G19" s="223" t="n">
        <v>15.8333333333333</v>
      </c>
      <c r="H19" s="224" t="s">
        <v>161</v>
      </c>
      <c r="I19" s="224"/>
      <c r="J19" s="224"/>
      <c r="K19" s="224" t="n">
        <v>164</v>
      </c>
      <c r="L19" s="224" t="n">
        <v>164</v>
      </c>
      <c r="M19" s="224" t="n">
        <v>0</v>
      </c>
      <c r="N19" s="225" t="n">
        <v>1</v>
      </c>
      <c r="O19" s="226"/>
      <c r="P19" s="226"/>
      <c r="Q19" s="227"/>
      <c r="R19" s="219" t="n">
        <v>17</v>
      </c>
      <c r="S19" s="219" t="n">
        <v>26</v>
      </c>
      <c r="T19" s="219" t="n">
        <v>14</v>
      </c>
      <c r="U19" s="219" t="n">
        <v>17</v>
      </c>
      <c r="V19" s="219" t="n">
        <v>13</v>
      </c>
      <c r="W19" s="219" t="n">
        <v>12</v>
      </c>
      <c r="X19" s="219" t="n">
        <v>11</v>
      </c>
      <c r="Y19" s="229" t="n">
        <f aca="false">AVERAGE(R19:X19)</f>
        <v>15.7142857142857</v>
      </c>
      <c r="Z19" s="229" t="n">
        <f aca="false">MAX(Y19,G19)</f>
        <v>15.8333333333333</v>
      </c>
      <c r="AA19" s="229" t="n">
        <f aca="false">M19/Z19</f>
        <v>0</v>
      </c>
      <c r="AB19" s="229" t="n">
        <f aca="false">ROUNDUP((Z19*2)-M19,0)</f>
        <v>32</v>
      </c>
      <c r="AC19" s="230"/>
    </row>
    <row r="20" customFormat="false" ht="12.75" hidden="false" customHeight="false" outlineLevel="0" collapsed="false">
      <c r="A20" s="219" t="n">
        <v>58</v>
      </c>
      <c r="B20" s="220" t="s">
        <v>60</v>
      </c>
      <c r="C20" s="220" t="s">
        <v>60</v>
      </c>
      <c r="D20" s="256" t="s">
        <v>204</v>
      </c>
      <c r="E20" s="222" t="s">
        <v>28</v>
      </c>
      <c r="F20" s="223" t="n">
        <v>21</v>
      </c>
      <c r="G20" s="223" t="n">
        <v>1.75</v>
      </c>
      <c r="H20" s="224" t="s">
        <v>205</v>
      </c>
      <c r="I20" s="224"/>
      <c r="J20" s="224"/>
      <c r="K20" s="224" t="n">
        <v>6</v>
      </c>
      <c r="L20" s="224" t="n">
        <v>2</v>
      </c>
      <c r="M20" s="224" t="n">
        <v>4</v>
      </c>
      <c r="N20" s="225" t="n">
        <v>0.333333333333333</v>
      </c>
      <c r="O20" s="226"/>
      <c r="P20" s="226"/>
      <c r="Q20" s="227"/>
      <c r="R20" s="228" t="n">
        <v>1</v>
      </c>
      <c r="S20" s="228" t="n">
        <v>0</v>
      </c>
      <c r="T20" s="228" t="n">
        <v>1</v>
      </c>
      <c r="U20" s="228" t="n">
        <v>1</v>
      </c>
      <c r="V20" s="228" t="n">
        <v>1</v>
      </c>
      <c r="W20" s="228" t="n">
        <v>0</v>
      </c>
      <c r="X20" s="228" t="n">
        <v>2</v>
      </c>
      <c r="Y20" s="229" t="n">
        <f aca="false">AVERAGE(R20:X20)</f>
        <v>0.857142857142857</v>
      </c>
      <c r="Z20" s="229" t="n">
        <f aca="false">MAX(Y20,G20)</f>
        <v>1.75</v>
      </c>
      <c r="AA20" s="229" t="n">
        <f aca="false">M20/Z20</f>
        <v>2.28571428571429</v>
      </c>
      <c r="AB20" s="229" t="n">
        <v>4</v>
      </c>
      <c r="AC20" s="230"/>
    </row>
    <row r="21" customFormat="false" ht="12.75" hidden="false" customHeight="false" outlineLevel="0" collapsed="false">
      <c r="A21" s="219" t="n">
        <v>61</v>
      </c>
      <c r="B21" s="220" t="s">
        <v>63</v>
      </c>
      <c r="C21" s="233" t="s">
        <v>63</v>
      </c>
      <c r="D21" s="256" t="s">
        <v>206</v>
      </c>
      <c r="E21" s="257" t="s">
        <v>207</v>
      </c>
      <c r="F21" s="223" t="n">
        <v>96</v>
      </c>
      <c r="G21" s="223" t="n">
        <v>8</v>
      </c>
      <c r="H21" s="224" t="s">
        <v>161</v>
      </c>
      <c r="I21" s="224" t="s">
        <v>208</v>
      </c>
      <c r="J21" s="224" t="s">
        <v>209</v>
      </c>
      <c r="K21" s="224" t="n">
        <v>41.75</v>
      </c>
      <c r="L21" s="224" t="n">
        <v>42</v>
      </c>
      <c r="M21" s="224" t="n">
        <v>-0.25</v>
      </c>
      <c r="N21" s="225" t="n">
        <v>1.0059880239521</v>
      </c>
      <c r="O21" s="226" t="n">
        <v>44081</v>
      </c>
      <c r="P21" s="226" t="n">
        <v>44992</v>
      </c>
      <c r="Q21" s="227" t="n">
        <v>6.5</v>
      </c>
      <c r="R21" s="228" t="n">
        <v>12</v>
      </c>
      <c r="S21" s="228" t="n">
        <v>9</v>
      </c>
      <c r="T21" s="228" t="n">
        <v>7</v>
      </c>
      <c r="U21" s="228" t="n">
        <v>14</v>
      </c>
      <c r="V21" s="228" t="n">
        <v>7</v>
      </c>
      <c r="W21" s="228" t="n">
        <v>7</v>
      </c>
      <c r="X21" s="228" t="n">
        <v>10</v>
      </c>
      <c r="Y21" s="229" t="n">
        <f aca="false">AVERAGE(R21:X21)</f>
        <v>9.42857142857143</v>
      </c>
      <c r="Z21" s="229" t="n">
        <f aca="false">MAX(Y21,G21)</f>
        <v>9.42857142857143</v>
      </c>
      <c r="AA21" s="229" t="n">
        <f aca="false">M21/Z21</f>
        <v>-0.0265151515151515</v>
      </c>
      <c r="AB21" s="229" t="n">
        <v>25</v>
      </c>
      <c r="AC21" s="230"/>
    </row>
    <row r="22" customFormat="false" ht="12.75" hidden="false" customHeight="false" outlineLevel="0" collapsed="false">
      <c r="A22" s="219" t="n">
        <v>62</v>
      </c>
      <c r="B22" s="220" t="s">
        <v>66</v>
      </c>
      <c r="C22" s="233" t="s">
        <v>66</v>
      </c>
      <c r="D22" s="256" t="s">
        <v>210</v>
      </c>
      <c r="E22" s="257" t="s">
        <v>207</v>
      </c>
      <c r="F22" s="223" t="n">
        <v>12</v>
      </c>
      <c r="G22" s="223" t="n">
        <v>1</v>
      </c>
      <c r="H22" s="224" t="s">
        <v>161</v>
      </c>
      <c r="I22" s="224" t="s">
        <v>208</v>
      </c>
      <c r="J22" s="224" t="s">
        <v>209</v>
      </c>
      <c r="K22" s="224" t="n">
        <v>37.5</v>
      </c>
      <c r="L22" s="224" t="n">
        <v>37</v>
      </c>
      <c r="M22" s="224" t="n">
        <v>0.5</v>
      </c>
      <c r="N22" s="225" t="n">
        <v>0.986666666666667</v>
      </c>
      <c r="O22" s="226" t="n">
        <v>44081</v>
      </c>
      <c r="P22" s="226" t="n">
        <v>44992</v>
      </c>
      <c r="Q22" s="227" t="n">
        <v>6.5</v>
      </c>
      <c r="R22" s="228" t="n">
        <v>2</v>
      </c>
      <c r="S22" s="228" t="n">
        <v>2</v>
      </c>
      <c r="T22" s="228" t="n">
        <v>1</v>
      </c>
      <c r="U22" s="228" t="n">
        <v>1</v>
      </c>
      <c r="V22" s="228" t="n">
        <v>2</v>
      </c>
      <c r="W22" s="228" t="n">
        <v>1</v>
      </c>
      <c r="X22" s="228" t="n">
        <v>1</v>
      </c>
      <c r="Y22" s="229" t="n">
        <f aca="false">AVERAGE(R22:X22)</f>
        <v>1.42857142857143</v>
      </c>
      <c r="Z22" s="229" t="n">
        <f aca="false">MAX(Y22,G22)</f>
        <v>1.42857142857143</v>
      </c>
      <c r="AA22" s="229" t="n">
        <f aca="false">M22/Z22</f>
        <v>0.35</v>
      </c>
      <c r="AB22" s="229" t="n">
        <v>4</v>
      </c>
      <c r="AC22" s="230"/>
    </row>
    <row r="23" customFormat="false" ht="38.25" hidden="false" customHeight="false" outlineLevel="0" collapsed="false">
      <c r="A23" s="219" t="n">
        <v>66</v>
      </c>
      <c r="B23" s="233" t="s">
        <v>68</v>
      </c>
      <c r="C23" s="233" t="s">
        <v>68</v>
      </c>
      <c r="D23" s="258" t="s">
        <v>211</v>
      </c>
      <c r="E23" s="257"/>
      <c r="F23" s="223" t="n">
        <v>2</v>
      </c>
      <c r="G23" s="223" t="n">
        <v>0.166666666666667</v>
      </c>
      <c r="H23" s="224" t="s">
        <v>205</v>
      </c>
      <c r="I23" s="224" t="s">
        <v>212</v>
      </c>
      <c r="J23" s="224"/>
      <c r="K23" s="224" t="n">
        <v>1</v>
      </c>
      <c r="L23" s="224" t="n">
        <v>1</v>
      </c>
      <c r="M23" s="224" t="n">
        <v>0</v>
      </c>
      <c r="N23" s="225" t="n">
        <v>1</v>
      </c>
      <c r="O23" s="226"/>
      <c r="P23" s="226"/>
      <c r="Q23" s="227"/>
      <c r="R23" s="219" t="n">
        <v>0</v>
      </c>
      <c r="S23" s="219" t="n">
        <v>1</v>
      </c>
      <c r="T23" s="219" t="n">
        <v>0</v>
      </c>
      <c r="U23" s="219" t="n">
        <v>0</v>
      </c>
      <c r="V23" s="219" t="n">
        <v>0</v>
      </c>
      <c r="W23" s="219" t="n">
        <v>0</v>
      </c>
      <c r="X23" s="219" t="n">
        <v>0</v>
      </c>
      <c r="Y23" s="229" t="n">
        <f aca="false">AVERAGE(R23:X23)</f>
        <v>0.142857142857143</v>
      </c>
      <c r="Z23" s="229" t="n">
        <f aca="false">MAX(Y23,G23)</f>
        <v>0.166666666666667</v>
      </c>
      <c r="AA23" s="229" t="n">
        <f aca="false">M23/Z23</f>
        <v>0</v>
      </c>
      <c r="AB23" s="229" t="n">
        <f aca="false">ROUNDUP((Z23*2)-M23,0)</f>
        <v>1</v>
      </c>
      <c r="AC23" s="250" t="s">
        <v>213</v>
      </c>
    </row>
    <row r="24" customFormat="false" ht="12.75" hidden="false" customHeight="false" outlineLevel="0" collapsed="false">
      <c r="A24" s="219" t="n">
        <v>68</v>
      </c>
      <c r="B24" s="259" t="s">
        <v>70</v>
      </c>
      <c r="C24" s="259" t="s">
        <v>70</v>
      </c>
      <c r="D24" s="259" t="s">
        <v>214</v>
      </c>
      <c r="E24" s="257"/>
      <c r="F24" s="223" t="n">
        <v>12</v>
      </c>
      <c r="G24" s="223" t="n">
        <v>1</v>
      </c>
      <c r="H24" s="224" t="s">
        <v>205</v>
      </c>
      <c r="I24" s="224" t="s">
        <v>212</v>
      </c>
      <c r="J24" s="224"/>
      <c r="K24" s="224" t="n">
        <v>3</v>
      </c>
      <c r="L24" s="224" t="n">
        <v>3</v>
      </c>
      <c r="M24" s="224" t="n">
        <v>0</v>
      </c>
      <c r="N24" s="225" t="n">
        <v>1</v>
      </c>
      <c r="O24" s="226"/>
      <c r="P24" s="226"/>
      <c r="Q24" s="227"/>
      <c r="R24" s="260" t="n">
        <v>0</v>
      </c>
      <c r="S24" s="260" t="n">
        <v>0</v>
      </c>
      <c r="T24" s="260" t="n">
        <v>0</v>
      </c>
      <c r="U24" s="260" t="n">
        <v>1</v>
      </c>
      <c r="V24" s="260" t="n">
        <v>1</v>
      </c>
      <c r="W24" s="260" t="n">
        <v>0</v>
      </c>
      <c r="X24" s="260" t="n">
        <v>1</v>
      </c>
      <c r="Y24" s="229" t="n">
        <f aca="false">AVERAGE(R24:X24)</f>
        <v>0.428571428571429</v>
      </c>
      <c r="Z24" s="229" t="n">
        <f aca="false">MAX(Y24,G24)</f>
        <v>1</v>
      </c>
      <c r="AA24" s="229" t="n">
        <f aca="false">M24/Z24</f>
        <v>0</v>
      </c>
      <c r="AB24" s="229" t="n">
        <f aca="false">ROUNDUP((Z24*2)-M24,0)</f>
        <v>2</v>
      </c>
      <c r="AC24" s="230"/>
    </row>
    <row r="25" customFormat="false" ht="38.25" hidden="false" customHeight="false" outlineLevel="0" collapsed="false">
      <c r="A25" s="219" t="n">
        <v>70</v>
      </c>
      <c r="B25" s="261" t="s">
        <v>76</v>
      </c>
      <c r="C25" s="261" t="s">
        <v>76</v>
      </c>
      <c r="D25" s="256" t="s">
        <v>215</v>
      </c>
      <c r="E25" s="260" t="s">
        <v>216</v>
      </c>
      <c r="F25" s="223" t="n">
        <v>1</v>
      </c>
      <c r="G25" s="223" t="n">
        <v>0.0833333333333333</v>
      </c>
      <c r="H25" s="224" t="s">
        <v>205</v>
      </c>
      <c r="I25" s="224" t="s">
        <v>217</v>
      </c>
      <c r="J25" s="224"/>
      <c r="K25" s="224" t="n">
        <v>1</v>
      </c>
      <c r="L25" s="224" t="n">
        <v>0</v>
      </c>
      <c r="M25" s="224" t="n">
        <v>1</v>
      </c>
      <c r="N25" s="225" t="n">
        <v>0</v>
      </c>
      <c r="O25" s="226"/>
      <c r="P25" s="226"/>
      <c r="Q25" s="227"/>
      <c r="R25" s="262" t="n">
        <v>0</v>
      </c>
      <c r="S25" s="262" t="n">
        <v>0</v>
      </c>
      <c r="T25" s="262" t="n">
        <v>0</v>
      </c>
      <c r="U25" s="262" t="n">
        <v>0</v>
      </c>
      <c r="V25" s="262" t="n">
        <v>0</v>
      </c>
      <c r="W25" s="262" t="n">
        <v>0</v>
      </c>
      <c r="X25" s="262" t="n">
        <v>0</v>
      </c>
      <c r="Y25" s="229" t="n">
        <f aca="false">AVERAGE(R25:X25)</f>
        <v>0</v>
      </c>
      <c r="Z25" s="229" t="n">
        <f aca="false">MAX(Y25,G25)</f>
        <v>0.0833333333333333</v>
      </c>
      <c r="AA25" s="229" t="n">
        <f aca="false">M25/Z25</f>
        <v>12</v>
      </c>
      <c r="AB25" s="229" t="n">
        <v>1</v>
      </c>
      <c r="AC25" s="250" t="s">
        <v>186</v>
      </c>
    </row>
    <row r="26" customFormat="false" ht="12.75" hidden="false" customHeight="false" outlineLevel="0" collapsed="false">
      <c r="A26" s="219" t="n">
        <v>71</v>
      </c>
      <c r="B26" s="233" t="s">
        <v>83</v>
      </c>
      <c r="C26" s="233" t="s">
        <v>83</v>
      </c>
      <c r="D26" s="263" t="s">
        <v>218</v>
      </c>
      <c r="E26" s="224"/>
      <c r="F26" s="264" t="n">
        <v>121</v>
      </c>
      <c r="G26" s="264" t="n">
        <v>10.0833333333333</v>
      </c>
      <c r="H26" s="224" t="s">
        <v>185</v>
      </c>
      <c r="I26" s="224"/>
      <c r="J26" s="224"/>
      <c r="K26" s="224"/>
      <c r="L26" s="224"/>
      <c r="M26" s="224" t="n">
        <v>0</v>
      </c>
      <c r="N26" s="225"/>
      <c r="O26" s="226"/>
      <c r="P26" s="226"/>
      <c r="Q26" s="227"/>
      <c r="R26" s="219" t="n">
        <v>6</v>
      </c>
      <c r="S26" s="219" t="n">
        <v>12</v>
      </c>
      <c r="T26" s="219" t="n">
        <v>10</v>
      </c>
      <c r="U26" s="219" t="n">
        <v>12</v>
      </c>
      <c r="V26" s="219" t="n">
        <v>17</v>
      </c>
      <c r="W26" s="219" t="n">
        <v>17</v>
      </c>
      <c r="X26" s="219" t="n">
        <v>17</v>
      </c>
      <c r="Y26" s="229" t="n">
        <f aca="false">AVERAGE(R26:X26)</f>
        <v>13</v>
      </c>
      <c r="Z26" s="229" t="n">
        <f aca="false">MAX(Y26,G26)</f>
        <v>13</v>
      </c>
      <c r="AA26" s="229" t="n">
        <f aca="false">M26/Z26</f>
        <v>0</v>
      </c>
      <c r="AB26" s="229" t="n">
        <f aca="false">ROUNDUP((Z26*2)-M26,0)</f>
        <v>26</v>
      </c>
      <c r="AC26" s="230"/>
    </row>
    <row r="27" customFormat="false" ht="12.75" hidden="false" customHeight="false" outlineLevel="0" collapsed="false">
      <c r="A27" s="219" t="n">
        <v>72</v>
      </c>
      <c r="B27" s="233"/>
      <c r="C27" s="233"/>
      <c r="D27" s="263"/>
      <c r="E27" s="224"/>
      <c r="F27" s="264"/>
      <c r="G27" s="264" t="n">
        <v>0</v>
      </c>
      <c r="H27" s="224" t="s">
        <v>185</v>
      </c>
      <c r="I27" s="224"/>
      <c r="J27" s="224"/>
      <c r="K27" s="224"/>
      <c r="L27" s="224"/>
      <c r="M27" s="224"/>
      <c r="N27" s="225"/>
      <c r="O27" s="226"/>
      <c r="P27" s="226"/>
      <c r="Q27" s="227"/>
      <c r="R27" s="219"/>
      <c r="S27" s="219"/>
      <c r="T27" s="219"/>
      <c r="U27" s="219"/>
      <c r="V27" s="219"/>
      <c r="W27" s="219"/>
      <c r="X27" s="219"/>
      <c r="Y27" s="229"/>
      <c r="Z27" s="229"/>
      <c r="AA27" s="229"/>
      <c r="AB27" s="229" t="n">
        <v>3</v>
      </c>
      <c r="AC27" s="230"/>
    </row>
    <row r="28" customFormat="false" ht="25.5" hidden="false" customHeight="false" outlineLevel="0" collapsed="false">
      <c r="A28" s="219" t="n">
        <v>73</v>
      </c>
      <c r="B28" s="233" t="s">
        <v>219</v>
      </c>
      <c r="C28" s="233" t="s">
        <v>219</v>
      </c>
      <c r="D28" s="263" t="s">
        <v>220</v>
      </c>
      <c r="E28" s="224"/>
      <c r="F28" s="264" t="n">
        <v>19.2</v>
      </c>
      <c r="G28" s="264" t="n">
        <v>1.6</v>
      </c>
      <c r="H28" s="224" t="s">
        <v>205</v>
      </c>
      <c r="I28" s="224" t="s">
        <v>221</v>
      </c>
      <c r="J28" s="224"/>
      <c r="K28" s="224" t="n">
        <v>6</v>
      </c>
      <c r="L28" s="224" t="n">
        <v>3</v>
      </c>
      <c r="M28" s="224" t="n">
        <v>3</v>
      </c>
      <c r="N28" s="225" t="n">
        <v>0.5</v>
      </c>
      <c r="O28" s="226"/>
      <c r="P28" s="226"/>
      <c r="Q28" s="227"/>
      <c r="R28" s="219" t="n">
        <v>0</v>
      </c>
      <c r="S28" s="219" t="n">
        <v>0</v>
      </c>
      <c r="T28" s="219" t="n">
        <v>0</v>
      </c>
      <c r="U28" s="219" t="n">
        <v>0</v>
      </c>
      <c r="V28" s="219" t="n">
        <v>0</v>
      </c>
      <c r="W28" s="219" t="n">
        <v>1</v>
      </c>
      <c r="X28" s="219" t="n">
        <v>1</v>
      </c>
      <c r="Y28" s="229" t="n">
        <f aca="false">AVERAGE(R28:X28)</f>
        <v>0.285714285714286</v>
      </c>
      <c r="Z28" s="229" t="n">
        <f aca="false">MAX(Y28,G28)</f>
        <v>1.6</v>
      </c>
      <c r="AA28" s="229" t="n">
        <f aca="false">M28/Z28</f>
        <v>1.875</v>
      </c>
      <c r="AB28" s="229" t="n">
        <f aca="false">ROUNDUP((Z28*2)-M28,0)</f>
        <v>1</v>
      </c>
      <c r="AC28" s="230"/>
    </row>
    <row r="29" customFormat="false" ht="12.75" hidden="false" customHeight="false" outlineLevel="0" collapsed="false">
      <c r="A29" s="219" t="n">
        <v>74</v>
      </c>
      <c r="B29" s="233" t="s">
        <v>222</v>
      </c>
      <c r="C29" s="233" t="s">
        <v>222</v>
      </c>
      <c r="D29" s="263" t="s">
        <v>223</v>
      </c>
      <c r="E29" s="224"/>
      <c r="F29" s="264" t="n">
        <v>120</v>
      </c>
      <c r="G29" s="264" t="n">
        <v>10</v>
      </c>
      <c r="H29" s="224" t="s">
        <v>185</v>
      </c>
      <c r="I29" s="224"/>
      <c r="J29" s="224"/>
      <c r="K29" s="224"/>
      <c r="L29" s="224"/>
      <c r="M29" s="224" t="n">
        <v>0</v>
      </c>
      <c r="N29" s="225"/>
      <c r="O29" s="226"/>
      <c r="P29" s="226"/>
      <c r="Q29" s="227"/>
      <c r="R29" s="219" t="n">
        <v>0</v>
      </c>
      <c r="S29" s="219" t="n">
        <v>0</v>
      </c>
      <c r="T29" s="219" t="n">
        <v>0</v>
      </c>
      <c r="U29" s="219" t="n">
        <v>0</v>
      </c>
      <c r="V29" s="219" t="n">
        <v>0</v>
      </c>
      <c r="W29" s="219" t="n">
        <v>0</v>
      </c>
      <c r="X29" s="219" t="n">
        <v>0</v>
      </c>
      <c r="Y29" s="229" t="n">
        <f aca="false">AVERAGE(R29:X29)</f>
        <v>0</v>
      </c>
      <c r="Z29" s="229" t="n">
        <f aca="false">MAX(Y29,G29)</f>
        <v>10</v>
      </c>
      <c r="AA29" s="229" t="n">
        <f aca="false">M29/Z29</f>
        <v>0</v>
      </c>
      <c r="AB29" s="229" t="n">
        <f aca="false">ROUNDUP((Z29*2)-M29,0)</f>
        <v>20</v>
      </c>
      <c r="AC29" s="250" t="s">
        <v>224</v>
      </c>
    </row>
  </sheetData>
  <mergeCells count="28">
    <mergeCell ref="A1:A2"/>
    <mergeCell ref="B1:B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Q3:Q29">
    <cfRule type="cellIs" priority="2" operator="lessThan" aboveAverage="0" equalAverage="0" bottom="0" percent="0" rank="0" text="" dxfId="0">
      <formula>6</formula>
    </cfRule>
  </conditionalFormatting>
  <conditionalFormatting sqref="N3:N29">
    <cfRule type="cellIs" priority="3" operator="greaterThan" aboveAverage="0" equalAverage="0" bottom="0" percent="0" rank="0" text="" dxfId="1">
      <formula>0.8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327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2009-04-16T11:32:48Z</dcterms:created>
  <dc:creator>Aleksandra Kowal</dc:creator>
  <dc:description/>
  <dc:language>pl-PL</dc:language>
  <cp:lastModifiedBy/>
  <cp:lastPrinted>2023-02-17T13:32:19Z</cp:lastPrinted>
  <dcterms:modified xsi:type="dcterms:W3CDTF">2023-02-17T13:34:08Z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